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a\Dotace\Dokumentace_Akce_PLa\VD PARDUBICE, OPRAVA HRADÍCÍCH KONSTRUKCÍ A GALLOVÝCH ŘETĚZŮ (139210008+149150001)\"/>
    </mc:Choice>
  </mc:AlternateContent>
  <bookViews>
    <workbookView xWindow="0" yWindow="0" windowWidth="28800" windowHeight="11700"/>
  </bookViews>
  <sheets>
    <sheet name="Rekapitulace stavby" sheetId="1" r:id="rId1"/>
    <sheet name="PS01_LJP - Levé jezové po..." sheetId="2" r:id="rId2"/>
    <sheet name="PS01_SJP - Střední jezové..." sheetId="3" r:id="rId3"/>
    <sheet name="PS01_PJP - Pravé jezové p..." sheetId="4" r:id="rId4"/>
    <sheet name="VON - Vedlejší a ostatní ..." sheetId="5" r:id="rId5"/>
    <sheet name="Pokyny pro vyplnění" sheetId="6" r:id="rId6"/>
  </sheets>
  <definedNames>
    <definedName name="_xlnm._FilterDatabase" localSheetId="1" hidden="1">'PS01_LJP - Levé jezové po...'!$C$89:$K$226</definedName>
    <definedName name="_xlnm._FilterDatabase" localSheetId="3" hidden="1">'PS01_PJP - Pravé jezové p...'!$C$89:$K$226</definedName>
    <definedName name="_xlnm._FilterDatabase" localSheetId="2" hidden="1">'PS01_SJP - Střední jezové...'!$C$89:$K$226</definedName>
    <definedName name="_xlnm._FilterDatabase" localSheetId="4" hidden="1">'VON - Vedlejší a ostatní ...'!$C$83:$K$109</definedName>
    <definedName name="_xlnm.Print_Titles" localSheetId="1">'PS01_LJP - Levé jezové po...'!$89:$89</definedName>
    <definedName name="_xlnm.Print_Titles" localSheetId="3">'PS01_PJP - Pravé jezové p...'!$89:$89</definedName>
    <definedName name="_xlnm.Print_Titles" localSheetId="2">'PS01_SJP - Střední jezové...'!$89:$89</definedName>
    <definedName name="_xlnm.Print_Titles" localSheetId="0">'Rekapitulace stavby'!$52:$52</definedName>
    <definedName name="_xlnm.Print_Titles" localSheetId="4">'VON - Vedlejší a ostatní ...'!$83:$83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1">'PS01_LJP - Levé jezové po...'!$C$4:$J$39,'PS01_LJP - Levé jezové po...'!$C$45:$J$71,'PS01_LJP - Levé jezové po...'!$C$77:$K$226</definedName>
    <definedName name="_xlnm.Print_Area" localSheetId="3">'PS01_PJP - Pravé jezové p...'!$C$4:$J$39,'PS01_PJP - Pravé jezové p...'!$C$45:$J$71,'PS01_PJP - Pravé jezové p...'!$C$77:$K$226</definedName>
    <definedName name="_xlnm.Print_Area" localSheetId="2">'PS01_SJP - Střední jezové...'!$C$4:$J$39,'PS01_SJP - Střední jezové...'!$C$45:$J$71,'PS01_SJP - Střední jezové...'!$C$77:$K$226</definedName>
    <definedName name="_xlnm.Print_Area" localSheetId="0">'Rekapitulace stavby'!$D$4:$AO$36,'Rekapitulace stavby'!$C$42:$AQ$59</definedName>
    <definedName name="_xlnm.Print_Area" localSheetId="4">'VON - Vedlejší a ostatní ...'!$C$4:$J$39,'VON - Vedlejší a ostatní ...'!$C$45:$J$65,'VON - Vedlejší a ostatní ...'!$C$71:$K$109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 s="1"/>
  <c r="BI107" i="5"/>
  <c r="BH107" i="5"/>
  <c r="BG107" i="5"/>
  <c r="BF107" i="5"/>
  <c r="T107" i="5"/>
  <c r="T106" i="5"/>
  <c r="R107" i="5"/>
  <c r="R106" i="5" s="1"/>
  <c r="P107" i="5"/>
  <c r="P106" i="5"/>
  <c r="BI103" i="5"/>
  <c r="BH103" i="5"/>
  <c r="BG103" i="5"/>
  <c r="BF103" i="5"/>
  <c r="T103" i="5"/>
  <c r="T102" i="5" s="1"/>
  <c r="R103" i="5"/>
  <c r="R102" i="5"/>
  <c r="P103" i="5"/>
  <c r="P102" i="5" s="1"/>
  <c r="BI100" i="5"/>
  <c r="BH100" i="5"/>
  <c r="BG100" i="5"/>
  <c r="BF100" i="5"/>
  <c r="T100" i="5"/>
  <c r="T99" i="5"/>
  <c r="R100" i="5"/>
  <c r="R99" i="5" s="1"/>
  <c r="P100" i="5"/>
  <c r="P99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BI90" i="5"/>
  <c r="BH90" i="5"/>
  <c r="BG90" i="5"/>
  <c r="BF90" i="5"/>
  <c r="T90" i="5"/>
  <c r="R90" i="5"/>
  <c r="P90" i="5"/>
  <c r="BI87" i="5"/>
  <c r="BH87" i="5"/>
  <c r="BG87" i="5"/>
  <c r="BF87" i="5"/>
  <c r="T87" i="5"/>
  <c r="R87" i="5"/>
  <c r="P87" i="5"/>
  <c r="J81" i="5"/>
  <c r="J80" i="5"/>
  <c r="F80" i="5"/>
  <c r="F78" i="5"/>
  <c r="E76" i="5"/>
  <c r="J55" i="5"/>
  <c r="J54" i="5"/>
  <c r="F54" i="5"/>
  <c r="F52" i="5"/>
  <c r="E50" i="5"/>
  <c r="J18" i="5"/>
  <c r="E18" i="5"/>
  <c r="F81" i="5"/>
  <c r="J17" i="5"/>
  <c r="J12" i="5"/>
  <c r="J78" i="5"/>
  <c r="E7" i="5"/>
  <c r="E74" i="5" s="1"/>
  <c r="J37" i="4"/>
  <c r="J36" i="4"/>
  <c r="AY57" i="1"/>
  <c r="J35" i="4"/>
  <c r="AX57" i="1"/>
  <c r="BI224" i="4"/>
  <c r="BH224" i="4"/>
  <c r="BG224" i="4"/>
  <c r="BF224" i="4"/>
  <c r="T224" i="4"/>
  <c r="T223" i="4"/>
  <c r="R224" i="4"/>
  <c r="R223" i="4"/>
  <c r="P224" i="4"/>
  <c r="P223" i="4"/>
  <c r="BI221" i="4"/>
  <c r="BH221" i="4"/>
  <c r="BG221" i="4"/>
  <c r="BF221" i="4"/>
  <c r="T221" i="4"/>
  <c r="T220" i="4"/>
  <c r="R221" i="4"/>
  <c r="R220" i="4"/>
  <c r="P221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3" i="4"/>
  <c r="BH213" i="4"/>
  <c r="BG213" i="4"/>
  <c r="BF213" i="4"/>
  <c r="T213" i="4"/>
  <c r="R213" i="4"/>
  <c r="P213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67" i="4"/>
  <c r="BH167" i="4"/>
  <c r="BG167" i="4"/>
  <c r="BF167" i="4"/>
  <c r="T167" i="4"/>
  <c r="R167" i="4"/>
  <c r="P167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37" i="4"/>
  <c r="BH137" i="4"/>
  <c r="BG137" i="4"/>
  <c r="BF137" i="4"/>
  <c r="T137" i="4"/>
  <c r="R137" i="4"/>
  <c r="P137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4" i="4"/>
  <c r="BH114" i="4"/>
  <c r="BG114" i="4"/>
  <c r="BF114" i="4"/>
  <c r="T114" i="4"/>
  <c r="R114" i="4"/>
  <c r="P114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1" i="4"/>
  <c r="BH101" i="4"/>
  <c r="BG101" i="4"/>
  <c r="BF101" i="4"/>
  <c r="T101" i="4"/>
  <c r="R101" i="4"/>
  <c r="P101" i="4"/>
  <c r="BI96" i="4"/>
  <c r="BH96" i="4"/>
  <c r="BG96" i="4"/>
  <c r="BF96" i="4"/>
  <c r="T96" i="4"/>
  <c r="R96" i="4"/>
  <c r="P96" i="4"/>
  <c r="BI93" i="4"/>
  <c r="BH93" i="4"/>
  <c r="BG93" i="4"/>
  <c r="BF93" i="4"/>
  <c r="T93" i="4"/>
  <c r="T92" i="4"/>
  <c r="R93" i="4"/>
  <c r="R92" i="4"/>
  <c r="P93" i="4"/>
  <c r="P92" i="4"/>
  <c r="J87" i="4"/>
  <c r="J86" i="4"/>
  <c r="F86" i="4"/>
  <c r="F84" i="4"/>
  <c r="E82" i="4"/>
  <c r="J55" i="4"/>
  <c r="J54" i="4"/>
  <c r="F54" i="4"/>
  <c r="F52" i="4"/>
  <c r="E50" i="4"/>
  <c r="J18" i="4"/>
  <c r="E18" i="4"/>
  <c r="F87" i="4" s="1"/>
  <c r="J17" i="4"/>
  <c r="J12" i="4"/>
  <c r="J84" i="4"/>
  <c r="E7" i="4"/>
  <c r="E80" i="4"/>
  <c r="J37" i="3"/>
  <c r="J36" i="3"/>
  <c r="AY56" i="1" s="1"/>
  <c r="J35" i="3"/>
  <c r="AX56" i="1"/>
  <c r="BI224" i="3"/>
  <c r="BH224" i="3"/>
  <c r="BG224" i="3"/>
  <c r="BF224" i="3"/>
  <c r="T224" i="3"/>
  <c r="T223" i="3" s="1"/>
  <c r="R224" i="3"/>
  <c r="R223" i="3"/>
  <c r="P224" i="3"/>
  <c r="P223" i="3" s="1"/>
  <c r="BI221" i="3"/>
  <c r="BH221" i="3"/>
  <c r="BG221" i="3"/>
  <c r="BF221" i="3"/>
  <c r="T221" i="3"/>
  <c r="T220" i="3"/>
  <c r="R221" i="3"/>
  <c r="R220" i="3" s="1"/>
  <c r="P221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37" i="3"/>
  <c r="BH137" i="3"/>
  <c r="BG137" i="3"/>
  <c r="BF137" i="3"/>
  <c r="T137" i="3"/>
  <c r="R137" i="3"/>
  <c r="P137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4" i="3"/>
  <c r="BH114" i="3"/>
  <c r="BG114" i="3"/>
  <c r="BF114" i="3"/>
  <c r="T114" i="3"/>
  <c r="R114" i="3"/>
  <c r="P114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1" i="3"/>
  <c r="BH101" i="3"/>
  <c r="BG101" i="3"/>
  <c r="BF101" i="3"/>
  <c r="T101" i="3"/>
  <c r="R101" i="3"/>
  <c r="P101" i="3"/>
  <c r="BI96" i="3"/>
  <c r="BH96" i="3"/>
  <c r="BG96" i="3"/>
  <c r="BF96" i="3"/>
  <c r="T96" i="3"/>
  <c r="R96" i="3"/>
  <c r="P96" i="3"/>
  <c r="BI93" i="3"/>
  <c r="BH93" i="3"/>
  <c r="BG93" i="3"/>
  <c r="BF93" i="3"/>
  <c r="T93" i="3"/>
  <c r="T92" i="3" s="1"/>
  <c r="R93" i="3"/>
  <c r="R92" i="3"/>
  <c r="P93" i="3"/>
  <c r="P92" i="3" s="1"/>
  <c r="J87" i="3"/>
  <c r="J86" i="3"/>
  <c r="F86" i="3"/>
  <c r="F84" i="3"/>
  <c r="E82" i="3"/>
  <c r="J55" i="3"/>
  <c r="J54" i="3"/>
  <c r="F54" i="3"/>
  <c r="F52" i="3"/>
  <c r="E50" i="3"/>
  <c r="J18" i="3"/>
  <c r="E18" i="3"/>
  <c r="F87" i="3"/>
  <c r="J17" i="3"/>
  <c r="J12" i="3"/>
  <c r="J84" i="3" s="1"/>
  <c r="E7" i="3"/>
  <c r="E80" i="3"/>
  <c r="J37" i="2"/>
  <c r="J36" i="2"/>
  <c r="AY55" i="1"/>
  <c r="J35" i="2"/>
  <c r="AX55" i="1"/>
  <c r="BI224" i="2"/>
  <c r="BH224" i="2"/>
  <c r="BG224" i="2"/>
  <c r="BF224" i="2"/>
  <c r="T224" i="2"/>
  <c r="T223" i="2"/>
  <c r="R224" i="2"/>
  <c r="R223" i="2"/>
  <c r="P224" i="2"/>
  <c r="P223" i="2"/>
  <c r="BI221" i="2"/>
  <c r="BH221" i="2"/>
  <c r="BG221" i="2"/>
  <c r="BF221" i="2"/>
  <c r="T221" i="2"/>
  <c r="T220" i="2"/>
  <c r="R221" i="2"/>
  <c r="R220" i="2"/>
  <c r="P221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4" i="2"/>
  <c r="BH114" i="2"/>
  <c r="BG114" i="2"/>
  <c r="BF114" i="2"/>
  <c r="T114" i="2"/>
  <c r="R114" i="2"/>
  <c r="P114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1" i="2"/>
  <c r="BH101" i="2"/>
  <c r="BG101" i="2"/>
  <c r="BF101" i="2"/>
  <c r="T101" i="2"/>
  <c r="R101" i="2"/>
  <c r="P101" i="2"/>
  <c r="BI96" i="2"/>
  <c r="BH96" i="2"/>
  <c r="BG96" i="2"/>
  <c r="BF96" i="2"/>
  <c r="T96" i="2"/>
  <c r="R96" i="2"/>
  <c r="P96" i="2"/>
  <c r="BI93" i="2"/>
  <c r="BH93" i="2"/>
  <c r="BG93" i="2"/>
  <c r="BF93" i="2"/>
  <c r="T93" i="2"/>
  <c r="T92" i="2"/>
  <c r="R93" i="2"/>
  <c r="R92" i="2"/>
  <c r="P93" i="2"/>
  <c r="P92" i="2"/>
  <c r="J87" i="2"/>
  <c r="J86" i="2"/>
  <c r="F86" i="2"/>
  <c r="F84" i="2"/>
  <c r="E82" i="2"/>
  <c r="J55" i="2"/>
  <c r="J54" i="2"/>
  <c r="F54" i="2"/>
  <c r="F52" i="2"/>
  <c r="E50" i="2"/>
  <c r="J18" i="2"/>
  <c r="E18" i="2"/>
  <c r="F87" i="2"/>
  <c r="J17" i="2"/>
  <c r="J12" i="2"/>
  <c r="J84" i="2"/>
  <c r="E7" i="2"/>
  <c r="E80" i="2"/>
  <c r="L50" i="1"/>
  <c r="AM50" i="1"/>
  <c r="AM49" i="1"/>
  <c r="L49" i="1"/>
  <c r="AM47" i="1"/>
  <c r="L47" i="1"/>
  <c r="L45" i="1"/>
  <c r="L44" i="1"/>
  <c r="BK224" i="2"/>
  <c r="J224" i="2"/>
  <c r="BK221" i="2"/>
  <c r="J221" i="2"/>
  <c r="BK218" i="2"/>
  <c r="J218" i="2"/>
  <c r="BK216" i="2"/>
  <c r="J216" i="2"/>
  <c r="BK213" i="2"/>
  <c r="J213" i="2"/>
  <c r="BK207" i="2"/>
  <c r="J207" i="2"/>
  <c r="BK204" i="2"/>
  <c r="J204" i="2"/>
  <c r="BK201" i="2"/>
  <c r="J201" i="2"/>
  <c r="BK199" i="2"/>
  <c r="J199" i="2"/>
  <c r="BK197" i="2"/>
  <c r="J197" i="2"/>
  <c r="BK195" i="2"/>
  <c r="J195" i="2"/>
  <c r="BK183" i="2"/>
  <c r="J183" i="2"/>
  <c r="BK181" i="2"/>
  <c r="J181" i="2"/>
  <c r="BK175" i="2"/>
  <c r="J175" i="2"/>
  <c r="BK173" i="2"/>
  <c r="J173" i="2"/>
  <c r="BK167" i="2"/>
  <c r="J167" i="2"/>
  <c r="BK164" i="2"/>
  <c r="J164" i="2"/>
  <c r="BK162" i="2"/>
  <c r="J162" i="2"/>
  <c r="BK160" i="2"/>
  <c r="J160" i="2"/>
  <c r="BK158" i="2"/>
  <c r="J158" i="2"/>
  <c r="BK156" i="2"/>
  <c r="J156" i="2"/>
  <c r="BK154" i="2"/>
  <c r="J154" i="2"/>
  <c r="BK152" i="2"/>
  <c r="J152" i="2"/>
  <c r="BK150" i="2"/>
  <c r="J150" i="2"/>
  <c r="BK148" i="2"/>
  <c r="J148" i="2"/>
  <c r="BK146" i="2"/>
  <c r="J146" i="2"/>
  <c r="BK144" i="2"/>
  <c r="J144" i="2"/>
  <c r="BK142" i="2"/>
  <c r="J142" i="2"/>
  <c r="BK137" i="2"/>
  <c r="J137" i="2"/>
  <c r="BK131" i="2"/>
  <c r="J131" i="2"/>
  <c r="BK129" i="2"/>
  <c r="J129" i="2"/>
  <c r="BK123" i="2"/>
  <c r="J123" i="2"/>
  <c r="BK121" i="2"/>
  <c r="J121" i="2"/>
  <c r="BK114" i="2"/>
  <c r="J114" i="2"/>
  <c r="BK107" i="2"/>
  <c r="J107" i="2"/>
  <c r="BK105" i="2"/>
  <c r="J105" i="2"/>
  <c r="BK101" i="2"/>
  <c r="J101" i="2"/>
  <c r="BK96" i="2"/>
  <c r="J96" i="2"/>
  <c r="BK93" i="2"/>
  <c r="J93" i="2"/>
  <c r="AS54" i="1"/>
  <c r="BK224" i="3"/>
  <c r="J224" i="3"/>
  <c r="BK221" i="3"/>
  <c r="J221" i="3"/>
  <c r="BK218" i="3"/>
  <c r="J218" i="3"/>
  <c r="BK216" i="3"/>
  <c r="J216" i="3"/>
  <c r="BK213" i="3"/>
  <c r="J213" i="3"/>
  <c r="BK207" i="3"/>
  <c r="J207" i="3"/>
  <c r="BK204" i="3"/>
  <c r="J204" i="3"/>
  <c r="BK201" i="3"/>
  <c r="J201" i="3"/>
  <c r="BK199" i="3"/>
  <c r="J199" i="3"/>
  <c r="BK197" i="3"/>
  <c r="J197" i="3"/>
  <c r="BK195" i="3"/>
  <c r="J195" i="3"/>
  <c r="BK183" i="3"/>
  <c r="J183" i="3"/>
  <c r="BK181" i="3"/>
  <c r="J181" i="3"/>
  <c r="BK175" i="3"/>
  <c r="J175" i="3"/>
  <c r="BK173" i="3"/>
  <c r="J173" i="3"/>
  <c r="BK167" i="3"/>
  <c r="J167" i="3"/>
  <c r="BK164" i="3"/>
  <c r="J164" i="3"/>
  <c r="BK162" i="3"/>
  <c r="J162" i="3"/>
  <c r="BK160" i="3"/>
  <c r="J160" i="3"/>
  <c r="BK158" i="3"/>
  <c r="J158" i="3"/>
  <c r="BK156" i="3"/>
  <c r="J156" i="3"/>
  <c r="BK154" i="3"/>
  <c r="J154" i="3"/>
  <c r="BK152" i="3"/>
  <c r="J152" i="3"/>
  <c r="BK150" i="3"/>
  <c r="J150" i="3"/>
  <c r="BK148" i="3"/>
  <c r="J148" i="3"/>
  <c r="BK146" i="3"/>
  <c r="J146" i="3"/>
  <c r="BK144" i="3"/>
  <c r="J144" i="3"/>
  <c r="BK142" i="3"/>
  <c r="J142" i="3"/>
  <c r="BK137" i="3"/>
  <c r="J137" i="3"/>
  <c r="BK131" i="3"/>
  <c r="J131" i="3"/>
  <c r="BK129" i="3"/>
  <c r="J129" i="3"/>
  <c r="BK123" i="3"/>
  <c r="J123" i="3"/>
  <c r="BK121" i="3"/>
  <c r="J121" i="3"/>
  <c r="BK114" i="3"/>
  <c r="J114" i="3"/>
  <c r="BK107" i="3"/>
  <c r="J107" i="3"/>
  <c r="BK105" i="3"/>
  <c r="J105" i="3"/>
  <c r="BK101" i="3"/>
  <c r="J101" i="3"/>
  <c r="BK96" i="3"/>
  <c r="J96" i="3"/>
  <c r="BK93" i="3"/>
  <c r="J93" i="3"/>
  <c r="BK224" i="4"/>
  <c r="J224" i="4"/>
  <c r="BK221" i="4"/>
  <c r="J221" i="4"/>
  <c r="BK218" i="4"/>
  <c r="J218" i="4"/>
  <c r="BK216" i="4"/>
  <c r="J216" i="4"/>
  <c r="BK213" i="4"/>
  <c r="J213" i="4"/>
  <c r="BK207" i="4"/>
  <c r="J207" i="4"/>
  <c r="BK204" i="4"/>
  <c r="J204" i="4"/>
  <c r="BK201" i="4"/>
  <c r="J201" i="4"/>
  <c r="BK199" i="4"/>
  <c r="J199" i="4"/>
  <c r="BK197" i="4"/>
  <c r="J197" i="4"/>
  <c r="BK195" i="4"/>
  <c r="J195" i="4"/>
  <c r="BK183" i="4"/>
  <c r="J183" i="4"/>
  <c r="BK181" i="4"/>
  <c r="J181" i="4"/>
  <c r="BK175" i="4"/>
  <c r="J175" i="4"/>
  <c r="BK173" i="4"/>
  <c r="J173" i="4"/>
  <c r="BK167" i="4"/>
  <c r="J167" i="4"/>
  <c r="BK164" i="4"/>
  <c r="J164" i="4"/>
  <c r="BK162" i="4"/>
  <c r="J162" i="4"/>
  <c r="BK160" i="4"/>
  <c r="J160" i="4"/>
  <c r="BK158" i="4"/>
  <c r="J158" i="4"/>
  <c r="BK156" i="4"/>
  <c r="J156" i="4"/>
  <c r="BK154" i="4"/>
  <c r="J154" i="4"/>
  <c r="BK152" i="4"/>
  <c r="J152" i="4"/>
  <c r="BK150" i="4"/>
  <c r="J150" i="4"/>
  <c r="BK148" i="4"/>
  <c r="J148" i="4"/>
  <c r="BK146" i="4"/>
  <c r="J146" i="4"/>
  <c r="BK144" i="4"/>
  <c r="J144" i="4"/>
  <c r="BK142" i="4"/>
  <c r="J142" i="4"/>
  <c r="BK137" i="4"/>
  <c r="J137" i="4"/>
  <c r="BK131" i="4"/>
  <c r="J131" i="4"/>
  <c r="BK129" i="4"/>
  <c r="J129" i="4"/>
  <c r="BK123" i="4"/>
  <c r="J123" i="4"/>
  <c r="BK121" i="4"/>
  <c r="J121" i="4"/>
  <c r="BK114" i="4"/>
  <c r="J114" i="4"/>
  <c r="BK107" i="4"/>
  <c r="J107" i="4"/>
  <c r="BK105" i="4"/>
  <c r="J105" i="4"/>
  <c r="BK101" i="4"/>
  <c r="J101" i="4"/>
  <c r="BK96" i="4"/>
  <c r="J96" i="4"/>
  <c r="BK93" i="4"/>
  <c r="J93" i="4"/>
  <c r="BK107" i="5"/>
  <c r="J107" i="5"/>
  <c r="BK103" i="5"/>
  <c r="J103" i="5"/>
  <c r="BK100" i="5"/>
  <c r="J100" i="5"/>
  <c r="BK96" i="5"/>
  <c r="J96" i="5"/>
  <c r="BK93" i="5"/>
  <c r="J93" i="5"/>
  <c r="BK90" i="5"/>
  <c r="J90" i="5"/>
  <c r="BK87" i="5"/>
  <c r="J87" i="5"/>
  <c r="BK95" i="2" l="1"/>
  <c r="J95" i="2"/>
  <c r="J62" i="2"/>
  <c r="P95" i="2"/>
  <c r="R95" i="2"/>
  <c r="T95" i="2"/>
  <c r="BK113" i="2"/>
  <c r="J113" i="2" s="1"/>
  <c r="J63" i="2" s="1"/>
  <c r="P113" i="2"/>
  <c r="R113" i="2"/>
  <c r="T113" i="2"/>
  <c r="BK128" i="2"/>
  <c r="J128" i="2"/>
  <c r="J65" i="2"/>
  <c r="P128" i="2"/>
  <c r="R128" i="2"/>
  <c r="T128" i="2"/>
  <c r="BK166" i="2"/>
  <c r="J166" i="2" s="1"/>
  <c r="J66" i="2" s="1"/>
  <c r="P166" i="2"/>
  <c r="R166" i="2"/>
  <c r="T166" i="2"/>
  <c r="BK194" i="2"/>
  <c r="J194" i="2"/>
  <c r="J68" i="2"/>
  <c r="P194" i="2"/>
  <c r="P193" i="2"/>
  <c r="R194" i="2"/>
  <c r="R193" i="2"/>
  <c r="T194" i="2"/>
  <c r="T193" i="2"/>
  <c r="BK95" i="3"/>
  <c r="J95" i="3"/>
  <c r="J62" i="3" s="1"/>
  <c r="P95" i="3"/>
  <c r="R95" i="3"/>
  <c r="T95" i="3"/>
  <c r="BK113" i="3"/>
  <c r="J113" i="3"/>
  <c r="J63" i="3"/>
  <c r="P113" i="3"/>
  <c r="R113" i="3"/>
  <c r="T113" i="3"/>
  <c r="BK128" i="3"/>
  <c r="J128" i="3"/>
  <c r="J65" i="3" s="1"/>
  <c r="P128" i="3"/>
  <c r="R128" i="3"/>
  <c r="T128" i="3"/>
  <c r="BK166" i="3"/>
  <c r="J166" i="3"/>
  <c r="J66" i="3"/>
  <c r="P166" i="3"/>
  <c r="R166" i="3"/>
  <c r="T166" i="3"/>
  <c r="BK194" i="3"/>
  <c r="J194" i="3"/>
  <c r="J68" i="3" s="1"/>
  <c r="P194" i="3"/>
  <c r="P193" i="3"/>
  <c r="R194" i="3"/>
  <c r="R193" i="3" s="1"/>
  <c r="T194" i="3"/>
  <c r="T193" i="3"/>
  <c r="BK95" i="4"/>
  <c r="J95" i="4" s="1"/>
  <c r="J62" i="4" s="1"/>
  <c r="P95" i="4"/>
  <c r="R95" i="4"/>
  <c r="T95" i="4"/>
  <c r="BK113" i="4"/>
  <c r="J113" i="4"/>
  <c r="J63" i="4"/>
  <c r="P113" i="4"/>
  <c r="R113" i="4"/>
  <c r="T113" i="4"/>
  <c r="BK128" i="4"/>
  <c r="J128" i="4" s="1"/>
  <c r="J65" i="4" s="1"/>
  <c r="P128" i="4"/>
  <c r="R128" i="4"/>
  <c r="T128" i="4"/>
  <c r="BK166" i="4"/>
  <c r="J166" i="4"/>
  <c r="J66" i="4"/>
  <c r="P166" i="4"/>
  <c r="R166" i="4"/>
  <c r="T166" i="4"/>
  <c r="BK194" i="4"/>
  <c r="J194" i="4" s="1"/>
  <c r="J68" i="4" s="1"/>
  <c r="P194" i="4"/>
  <c r="P193" i="4"/>
  <c r="R194" i="4"/>
  <c r="R193" i="4"/>
  <c r="T194" i="4"/>
  <c r="T193" i="4"/>
  <c r="BK86" i="5"/>
  <c r="J86" i="5"/>
  <c r="J61" i="5"/>
  <c r="P86" i="5"/>
  <c r="P85" i="5" s="1"/>
  <c r="P84" i="5" s="1"/>
  <c r="AU58" i="1" s="1"/>
  <c r="R86" i="5"/>
  <c r="R85" i="5" s="1"/>
  <c r="R84" i="5" s="1"/>
  <c r="T86" i="5"/>
  <c r="T85" i="5"/>
  <c r="T84" i="5" s="1"/>
  <c r="BK92" i="2"/>
  <c r="J92" i="2"/>
  <c r="J61" i="2"/>
  <c r="BK220" i="2"/>
  <c r="J220" i="2"/>
  <c r="J69" i="2"/>
  <c r="BK223" i="2"/>
  <c r="J223" i="2" s="1"/>
  <c r="J70" i="2" s="1"/>
  <c r="BK92" i="3"/>
  <c r="J92" i="3"/>
  <c r="J61" i="3" s="1"/>
  <c r="BK220" i="3"/>
  <c r="J220" i="3"/>
  <c r="J69" i="3"/>
  <c r="BK223" i="3"/>
  <c r="J223" i="3"/>
  <c r="J70" i="3"/>
  <c r="BK92" i="4"/>
  <c r="J92" i="4" s="1"/>
  <c r="J61" i="4" s="1"/>
  <c r="BK220" i="4"/>
  <c r="J220" i="4"/>
  <c r="J69" i="4" s="1"/>
  <c r="BK223" i="4"/>
  <c r="J223" i="4"/>
  <c r="J70" i="4"/>
  <c r="BK99" i="5"/>
  <c r="J99" i="5"/>
  <c r="J62" i="5"/>
  <c r="BK102" i="5"/>
  <c r="J102" i="5" s="1"/>
  <c r="J63" i="5" s="1"/>
  <c r="BK106" i="5"/>
  <c r="J106" i="5"/>
  <c r="J64" i="5" s="1"/>
  <c r="E48" i="5"/>
  <c r="J52" i="5"/>
  <c r="F55" i="5"/>
  <c r="BE87" i="5"/>
  <c r="BE90" i="5"/>
  <c r="BE93" i="5"/>
  <c r="BE96" i="5"/>
  <c r="BE100" i="5"/>
  <c r="BE103" i="5"/>
  <c r="BE107" i="5"/>
  <c r="E48" i="4"/>
  <c r="J52" i="4"/>
  <c r="F55" i="4"/>
  <c r="BE93" i="4"/>
  <c r="BE96" i="4"/>
  <c r="BE101" i="4"/>
  <c r="BE105" i="4"/>
  <c r="BE107" i="4"/>
  <c r="BE114" i="4"/>
  <c r="BE121" i="4"/>
  <c r="BE123" i="4"/>
  <c r="BE129" i="4"/>
  <c r="BE131" i="4"/>
  <c r="BE137" i="4"/>
  <c r="BE142" i="4"/>
  <c r="BE144" i="4"/>
  <c r="BE146" i="4"/>
  <c r="BE148" i="4"/>
  <c r="BE150" i="4"/>
  <c r="BE152" i="4"/>
  <c r="BE154" i="4"/>
  <c r="BE156" i="4"/>
  <c r="BE158" i="4"/>
  <c r="BE160" i="4"/>
  <c r="BE162" i="4"/>
  <c r="BE164" i="4"/>
  <c r="BE167" i="4"/>
  <c r="BE173" i="4"/>
  <c r="BE175" i="4"/>
  <c r="BE181" i="4"/>
  <c r="BE183" i="4"/>
  <c r="BE195" i="4"/>
  <c r="BE197" i="4"/>
  <c r="BE199" i="4"/>
  <c r="BE201" i="4"/>
  <c r="BE204" i="4"/>
  <c r="BE207" i="4"/>
  <c r="BE213" i="4"/>
  <c r="BE216" i="4"/>
  <c r="BE218" i="4"/>
  <c r="BE221" i="4"/>
  <c r="BE224" i="4"/>
  <c r="E48" i="3"/>
  <c r="J52" i="3"/>
  <c r="F55" i="3"/>
  <c r="BE93" i="3"/>
  <c r="BE96" i="3"/>
  <c r="BE101" i="3"/>
  <c r="BE105" i="3"/>
  <c r="BE107" i="3"/>
  <c r="BE114" i="3"/>
  <c r="BE121" i="3"/>
  <c r="BE123" i="3"/>
  <c r="BE129" i="3"/>
  <c r="BE131" i="3"/>
  <c r="BE137" i="3"/>
  <c r="BE142" i="3"/>
  <c r="BE144" i="3"/>
  <c r="BE146" i="3"/>
  <c r="BE148" i="3"/>
  <c r="BE150" i="3"/>
  <c r="BE152" i="3"/>
  <c r="BE154" i="3"/>
  <c r="BE156" i="3"/>
  <c r="BE158" i="3"/>
  <c r="BE160" i="3"/>
  <c r="BE162" i="3"/>
  <c r="BE164" i="3"/>
  <c r="BE167" i="3"/>
  <c r="BE173" i="3"/>
  <c r="BE175" i="3"/>
  <c r="BE181" i="3"/>
  <c r="BE183" i="3"/>
  <c r="BE195" i="3"/>
  <c r="BE197" i="3"/>
  <c r="BE199" i="3"/>
  <c r="BE201" i="3"/>
  <c r="BE204" i="3"/>
  <c r="BE207" i="3"/>
  <c r="BE213" i="3"/>
  <c r="BE216" i="3"/>
  <c r="BE218" i="3"/>
  <c r="BE221" i="3"/>
  <c r="BE224" i="3"/>
  <c r="E48" i="2"/>
  <c r="J52" i="2"/>
  <c r="F55" i="2"/>
  <c r="BE93" i="2"/>
  <c r="BE96" i="2"/>
  <c r="BE101" i="2"/>
  <c r="BE105" i="2"/>
  <c r="BE107" i="2"/>
  <c r="BE114" i="2"/>
  <c r="BE121" i="2"/>
  <c r="BE123" i="2"/>
  <c r="BE129" i="2"/>
  <c r="BE131" i="2"/>
  <c r="BE137" i="2"/>
  <c r="BE142" i="2"/>
  <c r="BE144" i="2"/>
  <c r="BE146" i="2"/>
  <c r="BE148" i="2"/>
  <c r="BE150" i="2"/>
  <c r="BE152" i="2"/>
  <c r="BE154" i="2"/>
  <c r="BE156" i="2"/>
  <c r="BE158" i="2"/>
  <c r="BE160" i="2"/>
  <c r="BE162" i="2"/>
  <c r="BE164" i="2"/>
  <c r="BE167" i="2"/>
  <c r="BE173" i="2"/>
  <c r="BE175" i="2"/>
  <c r="BE181" i="2"/>
  <c r="BE183" i="2"/>
  <c r="BE195" i="2"/>
  <c r="BE197" i="2"/>
  <c r="BE199" i="2"/>
  <c r="BE201" i="2"/>
  <c r="BE204" i="2"/>
  <c r="BE207" i="2"/>
  <c r="BE213" i="2"/>
  <c r="BE216" i="2"/>
  <c r="BE218" i="2"/>
  <c r="BE221" i="2"/>
  <c r="BE224" i="2"/>
  <c r="F34" i="2"/>
  <c r="BA55" i="1"/>
  <c r="J34" i="2"/>
  <c r="AW55" i="1" s="1"/>
  <c r="F35" i="2"/>
  <c r="BB55" i="1"/>
  <c r="F36" i="2"/>
  <c r="BC55" i="1" s="1"/>
  <c r="F37" i="2"/>
  <c r="BD55" i="1"/>
  <c r="F34" i="3"/>
  <c r="BA56" i="1" s="1"/>
  <c r="J34" i="3"/>
  <c r="AW56" i="1"/>
  <c r="F35" i="3"/>
  <c r="BB56" i="1" s="1"/>
  <c r="F36" i="3"/>
  <c r="BC56" i="1"/>
  <c r="F37" i="3"/>
  <c r="BD56" i="1" s="1"/>
  <c r="F34" i="4"/>
  <c r="BA57" i="1"/>
  <c r="J34" i="4"/>
  <c r="AW57" i="1" s="1"/>
  <c r="F35" i="4"/>
  <c r="BB57" i="1"/>
  <c r="F36" i="4"/>
  <c r="BC57" i="1" s="1"/>
  <c r="F37" i="4"/>
  <c r="BD57" i="1"/>
  <c r="F34" i="5"/>
  <c r="BA58" i="1" s="1"/>
  <c r="J34" i="5"/>
  <c r="AW58" i="1"/>
  <c r="F35" i="5"/>
  <c r="BB58" i="1" s="1"/>
  <c r="F36" i="5"/>
  <c r="BC58" i="1"/>
  <c r="F37" i="5"/>
  <c r="BD58" i="1" s="1"/>
  <c r="T91" i="4" l="1"/>
  <c r="R91" i="4"/>
  <c r="R90" i="4" s="1"/>
  <c r="P91" i="4"/>
  <c r="T91" i="3"/>
  <c r="T90" i="3" s="1"/>
  <c r="R91" i="3"/>
  <c r="P91" i="3"/>
  <c r="T91" i="2"/>
  <c r="T90" i="2" s="1"/>
  <c r="R91" i="2"/>
  <c r="R90" i="2" s="1"/>
  <c r="P91" i="2"/>
  <c r="T127" i="4"/>
  <c r="T90" i="4"/>
  <c r="R127" i="4"/>
  <c r="P127" i="4"/>
  <c r="P90" i="4"/>
  <c r="AU57" i="1"/>
  <c r="T127" i="3"/>
  <c r="R127" i="3"/>
  <c r="R90" i="3"/>
  <c r="P127" i="3"/>
  <c r="P90" i="3"/>
  <c r="AU56" i="1"/>
  <c r="T127" i="2"/>
  <c r="R127" i="2"/>
  <c r="P127" i="2"/>
  <c r="P90" i="2" s="1"/>
  <c r="AU55" i="1" s="1"/>
  <c r="BK91" i="2"/>
  <c r="J91" i="2"/>
  <c r="J60" i="2" s="1"/>
  <c r="BK127" i="2"/>
  <c r="J127" i="2"/>
  <c r="J64" i="2"/>
  <c r="BK193" i="2"/>
  <c r="J193" i="2"/>
  <c r="J67" i="2"/>
  <c r="BK91" i="3"/>
  <c r="J91" i="3" s="1"/>
  <c r="J60" i="3" s="1"/>
  <c r="BK127" i="3"/>
  <c r="J127" i="3"/>
  <c r="J64" i="3" s="1"/>
  <c r="BK193" i="3"/>
  <c r="J193" i="3"/>
  <c r="J67" i="3"/>
  <c r="BK91" i="4"/>
  <c r="J91" i="4"/>
  <c r="J60" i="4"/>
  <c r="BK127" i="4"/>
  <c r="J127" i="4" s="1"/>
  <c r="J64" i="4" s="1"/>
  <c r="BK193" i="4"/>
  <c r="J193" i="4"/>
  <c r="J67" i="4" s="1"/>
  <c r="BK85" i="5"/>
  <c r="J85" i="5"/>
  <c r="J60" i="5"/>
  <c r="F33" i="2"/>
  <c r="AZ55" i="1"/>
  <c r="J33" i="2"/>
  <c r="AV55" i="1"/>
  <c r="AT55" i="1" s="1"/>
  <c r="F33" i="3"/>
  <c r="AZ56" i="1"/>
  <c r="J33" i="3"/>
  <c r="AV56" i="1" s="1"/>
  <c r="AT56" i="1" s="1"/>
  <c r="F33" i="4"/>
  <c r="AZ57" i="1"/>
  <c r="J33" i="4"/>
  <c r="AV57" i="1"/>
  <c r="AT57" i="1"/>
  <c r="F33" i="5"/>
  <c r="AZ58" i="1" s="1"/>
  <c r="J33" i="5"/>
  <c r="AV58" i="1"/>
  <c r="AT58" i="1"/>
  <c r="BD54" i="1"/>
  <c r="W33" i="1"/>
  <c r="BC54" i="1"/>
  <c r="W32" i="1"/>
  <c r="BB54" i="1"/>
  <c r="W31" i="1"/>
  <c r="BA54" i="1"/>
  <c r="W30" i="1"/>
  <c r="BK90" i="2" l="1"/>
  <c r="J90" i="2"/>
  <c r="J59" i="2" s="1"/>
  <c r="BK90" i="3"/>
  <c r="J90" i="3"/>
  <c r="J59" i="3"/>
  <c r="BK90" i="4"/>
  <c r="J90" i="4"/>
  <c r="J59" i="4"/>
  <c r="BK84" i="5"/>
  <c r="J84" i="5" s="1"/>
  <c r="J59" i="5" s="1"/>
  <c r="AU54" i="1"/>
  <c r="AZ54" i="1"/>
  <c r="W29" i="1" s="1"/>
  <c r="AW54" i="1"/>
  <c r="AK30" i="1"/>
  <c r="AX54" i="1"/>
  <c r="AY54" i="1"/>
  <c r="J30" i="5" l="1"/>
  <c r="AG58" i="1"/>
  <c r="J30" i="3"/>
  <c r="AG56" i="1"/>
  <c r="J30" i="4"/>
  <c r="AG57" i="1"/>
  <c r="J30" i="2"/>
  <c r="AG55" i="1"/>
  <c r="AV54" i="1"/>
  <c r="AK29" i="1"/>
  <c r="J39" i="5" l="1"/>
  <c r="J39" i="2"/>
  <c r="J39" i="3"/>
  <c r="J39" i="4"/>
  <c r="AN55" i="1"/>
  <c r="AN56" i="1"/>
  <c r="AN57" i="1"/>
  <c r="AN58" i="1"/>
  <c r="AG54" i="1"/>
  <c r="AN54" i="1" s="1"/>
  <c r="AK26" i="1"/>
  <c r="AT54" i="1"/>
  <c r="AK35" i="1" l="1"/>
</calcChain>
</file>

<file path=xl/sharedStrings.xml><?xml version="1.0" encoding="utf-8"?>
<sst xmlns="http://schemas.openxmlformats.org/spreadsheetml/2006/main" count="4867" uniqueCount="600">
  <si>
    <t>Export Komplet</t>
  </si>
  <si>
    <t>VZ</t>
  </si>
  <si>
    <t>2.0</t>
  </si>
  <si>
    <t>ZAMOK</t>
  </si>
  <si>
    <t>False</t>
  </si>
  <si>
    <t>{bdac9593-665d-4002-9f14-dc767c18a0c8}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</si>
  <si>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</si>
  <si>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</si>
  <si>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</si>
  <si>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</si>
  <si>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</si>
  <si>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</si>
  <si>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</si>
  <si>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</si>
  <si>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VDPardubice2021_PKO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</si>
  <si>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</si>
  <si>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</si>
  <si>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VD Pardubice, oprava hradících konstrukcí (nátěry, boční štíty)</t>
  </si>
  <si>
    <t>KSO:</t>
  </si>
  <si>
    <t/>
  </si>
  <si>
    <t>CC-CZ:</t>
  </si>
  <si>
    <t>215</t>
  </si>
  <si>
    <t>Místo:</t>
  </si>
  <si>
    <t>VD Pardubice</t>
  </si>
  <si>
    <t>Datum:</t>
  </si>
  <si>
    <t>1.11.2022</t>
  </si>
  <si>
    <t>Zadavatel:</t>
  </si>
  <si>
    <t>IČ:</t>
  </si>
  <si>
    <t>70890005</t>
  </si>
  <si>
    <t>Povodí Labe, státní podnik</t>
  </si>
  <si>
    <t>DIČ:</t>
  </si>
  <si>
    <t>CZ7080005</t>
  </si>
  <si>
    <t>Uchazeč:</t>
  </si>
  <si>
    <t>Vyplň údaj</t>
  </si>
  <si>
    <t>Projektant:</t>
  </si>
  <si>
    <t>26244918</t>
  </si>
  <si>
    <t>PS PROFI s.r.o.</t>
  </si>
  <si>
    <t>CZ26244918</t>
  </si>
  <si>
    <t>True</t>
  </si>
  <si>
    <t>Zpracovatel:</t>
  </si>
  <si>
    <t>DF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</si>
  <si>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</si>
  <si>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</si>
  <si>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</si>
  <si>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</si>
  <si>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</si>
  <si>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</si>
  <si>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</si>
  <si>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</si>
  <si>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</si>
  <si>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</si>
  <si>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</si>
  <si>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</si>
  <si>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</si>
  <si>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</si>
  <si>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</si>
  <si>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</si>
  <si>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</si>
  <si>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</si>
  <si>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</si>
  <si>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</si>
  <si>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</si>
  <si>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</si>
  <si>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</si>
  <si>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</si>
  <si>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</si>
  <si>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</si>
  <si>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</si>
  <si>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</si>
  <si>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</si>
  <si>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</si>
  <si>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</si>
  <si>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</si>
  <si>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</si>
  <si>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</si>
  <si>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</si>
  <si>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</si>
  <si>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</si>
  <si>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</si>
  <si>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</si>
  <si>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</si>
  <si>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</si>
  <si>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PS01_LJP</t>
  </si>
  <si>
    <t>Levé jezové pole (zdvižné stavidlo s nasazenou klapkou)</t>
  </si>
  <si>
    <t>STA</t>
  </si>
  <si>
    <t>1</t>
  </si>
  <si>
    <t>{79415134-275d-4771-bbc8-027c403a4c1f}</t>
  </si>
  <si>
    <t>832 13</t>
  </si>
  <si>
    <t>2</t>
  </si>
  <si>
    <t>PS01_SJP</t>
  </si>
  <si>
    <t>Střední jezové pole (zdvižné stavidlo s nasazenou klapkou)</t>
  </si>
  <si>
    <t>{f5dc1fcd-73f4-4087-8a75-458eaaab2bd1}</t>
  </si>
  <si>
    <t>PS01_PJP</t>
  </si>
  <si>
    <t>Pravé jezové pole (zdvižné stavidlo s nasazenou klapkou)</t>
  </si>
  <si>
    <t>{be8ffe5f-5378-457d-a52a-b0d74587895f}</t>
  </si>
  <si>
    <t>VON</t>
  </si>
  <si>
    <t>Vedlejší a ostatní náklady</t>
  </si>
  <si>
    <t>{501f67c5-24f9-46c5-80fb-9d899b56516f}</t>
  </si>
  <si>
    <t>KRYCÍ LIST SOUPISU PRACÍ</t>
  </si>
  <si>
    <t>Objekt:</t>
  </si>
  <si>
    <t>PS01_LJP - Levé jezové pole (zdvižné stavidlo s nasazenou klapkou)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</si>
  <si>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</si>
  <si>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</si>
  <si>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</si>
  <si>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</si>
  <si>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</si>
  <si>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</si>
  <si>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</si>
  <si>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</si>
  <si>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</si>
  <si>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767 - Konstrukce zámečnické</t>
  </si>
  <si>
    <t xml:space="preserve">    789 - Povrchové úpravy ocelových konstrukcí a technologických zařízení</t>
  </si>
  <si>
    <t>VRN - Vedlejší rozpočtové náklady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</si>
  <si>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</si>
  <si>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</si>
  <si>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</si>
  <si>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</si>
  <si>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</si>
  <si>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</si>
  <si>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</si>
  <si>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</si>
  <si>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</si>
  <si>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</si>
  <si>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</si>
  <si>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</si>
  <si>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</si>
  <si>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</si>
  <si>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</si>
  <si>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</si>
  <si>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</si>
  <si>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</si>
  <si>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</si>
  <si>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</si>
  <si>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</si>
  <si>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171201222</t>
  </si>
  <si>
    <t>Poplatek za uložení odpadu na skládce (skládkovné)</t>
  </si>
  <si>
    <t>t</t>
  </si>
  <si>
    <t>4</t>
  </si>
  <si>
    <t>P</t>
  </si>
  <si>
    <t>Poznámka k položce:_x000D_
Poznámka k položce: - odpady stavební  (obaly, plechovky, hadry ....) - 0,5 t - zbytky těsnění - duby, pryž - 2,4+0,4 t - odpady z tryskání ocelových konstrukcí (tryskací médium se zbytky nátěrů) . 21 t</t>
  </si>
  <si>
    <t>9</t>
  </si>
  <si>
    <t>Ostatní konstrukce a práce, bourání</t>
  </si>
  <si>
    <t>941111121</t>
  </si>
  <si>
    <t>Montáž lešení řadového trubkového lehkého pracovního s podlahami s provozním zatížením tř. 3 do 200 kg/m2 šířky tř. W09 od 0,9 do 1,2 m, výšky do 10 m</t>
  </si>
  <si>
    <t>m2</t>
  </si>
  <si>
    <t>CS ÚRS 2022 02</t>
  </si>
  <si>
    <t>Online PSC</t>
  </si>
  <si>
    <t>https://podminky.urs.cz/item/CS_URS_2022_02/941111121</t>
  </si>
  <si>
    <t>VV</t>
  </si>
  <si>
    <t>24*(3+1,5)"horní"</t>
  </si>
  <si>
    <t>24*(3+1,5+1,5)"dolní"</t>
  </si>
  <si>
    <t>Součet</t>
  </si>
  <si>
    <t>3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</si>
  <si>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</si>
  <si>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</si>
  <si>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6</t>
  </si>
  <si>
    <t>https://podminky.urs.cz/item/CS_URS_2022_02/941111211</t>
  </si>
  <si>
    <t>252*180 "Přepočtené koeficientem množství</t>
  </si>
  <si>
    <t>941112811</t>
  </si>
  <si>
    <t>Demontáž lešení řadového trubkového lehkého pracovního bez podlah s provozním zatížením tř. 3 do 200 kg/m2 šířky tř. W06 od 0,6 do 0,9 m, výšky do 10 m</t>
  </si>
  <si>
    <t>8</t>
  </si>
  <si>
    <t>https://podminky.urs.cz/item/CS_URS_2022_02/941112811</t>
  </si>
  <si>
    <t>5</t>
  </si>
  <si>
    <t>952905221</t>
  </si>
  <si>
    <t>Čištění objektů po zatopení nebo záplavách očištění od nánosu bahna tlakovou vodou stěn nebo podlah</t>
  </si>
  <si>
    <t>10</t>
  </si>
  <si>
    <t>https://podminky.urs.cz/item/CS_URS_2022_02/952905221</t>
  </si>
  <si>
    <t>Poznámka k položce:_x000D_
Poznámka k položce: - očištění OK uzávěru tlakovou vodou (OK uzávěru - stavidlo + klapka, kladky, pojezdová kola.  - očištění výklenků tlakovou vodou (stavbní část výklenku, žebříky, vedení uzávěru - návodní - potivodní - boční, vodící kladky, …), prahu</t>
  </si>
  <si>
    <t>(190+100+10)*1,1</t>
  </si>
  <si>
    <t>(275+80+20)*1,1</t>
  </si>
  <si>
    <t>997</t>
  </si>
  <si>
    <t>Přesun sutě</t>
  </si>
  <si>
    <t>997321211</t>
  </si>
  <si>
    <t>Svislá doprava suti a vybouraných hmot s naložením do dopravního zařízení a s vyprázdněním dopravního zařízení na hromadu nebo do dopravního prostředku na výšku do 4 m</t>
  </si>
  <si>
    <t>12</t>
  </si>
  <si>
    <t>https://podminky.urs.cz/item/CS_URS_2022_02/997321211</t>
  </si>
  <si>
    <t>22"zbytky po tryskání"</t>
  </si>
  <si>
    <t>0,4"stará pryž"</t>
  </si>
  <si>
    <t>2,4"zbytky dubových trámů"</t>
  </si>
  <si>
    <t>0,5"odpad stavební, TKO"</t>
  </si>
  <si>
    <t>7</t>
  </si>
  <si>
    <t>997321511</t>
  </si>
  <si>
    <t>Vodorovná doprava suti a vybouraných hmot bez naložení, s vyložením a hrubým urovnáním po suchu, na vzdálenost do 1 km</t>
  </si>
  <si>
    <t>14</t>
  </si>
  <si>
    <t>https://podminky.urs.cz/item/CS_URS_2022_02/997321511</t>
  </si>
  <si>
    <t>997321519</t>
  </si>
  <si>
    <t>Vodorovná doprava suti a vybouraných hmot bez naložení, s vyložením a hrubým urovnáním po suchu, na vzdálenost Příplatek k cenám za každý další i započatý 1 km přes 1 km</t>
  </si>
  <si>
    <t>16</t>
  </si>
  <si>
    <t>https://podminky.urs.cz/item/CS_URS_2022_02/997321519</t>
  </si>
  <si>
    <t>24,3*19 "Přepočtené koeficientem množství</t>
  </si>
  <si>
    <t>PSV</t>
  </si>
  <si>
    <t>Práce a dodávky PSV</t>
  </si>
  <si>
    <t>767</t>
  </si>
  <si>
    <t>Konstrukce zámečnické</t>
  </si>
  <si>
    <t>767991R01</t>
  </si>
  <si>
    <t>Oprava ocelových konstrukcí jezového uzávěru</t>
  </si>
  <si>
    <t>kpl</t>
  </si>
  <si>
    <t>18</t>
  </si>
  <si>
    <t>Poznámka k položce:_x000D_
Poznámka k položce: Opravy na vodním díle - zdvižné stavidlo včetně závěsných nosníků a bočních štítů (vnější/vnitřní plochy) - 720 hodin:    .-prověření poškození OK uzávěru korozí a zjištění příp.deformací    .-oprava poškozené OK pláště důlkovou korozí - vyvařením     .-ev.vyrovnání místních poškození pláště hradícího plechu    .-výměna zeslabených OK do 10% celkové hmotnosti uzávěru - dutá klapka včetně bočních štítů (vnější/vnitřní plochy) - 360 hodin:    .-prověření poškození OK klapky korozí a zjištění příp.deformací    .-oprava poškozené OK pláště důlkovou korozí - vyvařením     .-ev.vyrovnání místních poškození pláště hradícího plechu    .-ev.vyrovnání místních poškození nosiče prahového těsnění     .-výměna zeslabených OK do 10% celkové hmotnosti uzávěru - dutá klapka - boční štíty L/P (úprava OK bočních štítů klapky pro osazení nového seřiditelného těsnění, ...) - 96 hodin:    .-úprava stávajícího nosiče těsnění (odřezání svislé OK nosiče – zařezáním do roviny)    .-navaření ploché tyče (cca 70x20-1400mm 2ks, 70x20-600mm 2ks z materiálu 1.0038) pro vyrovnání výškového rozdílu mezi stávající vodorovnou OK nosiče těsnění a horní hranou bočního        štítu L/P klapky    .-ve štítě klapky (plechu Tl. cca 20mm) budou zhotoveny montážní závitové otvory M16 pro uchycení nového nosiče těsnění  Opravy v dílnách zhotovitele - zdvižné stavidlo - pojezdová kola a vodící kladky - 240 hodin:    .-zpohybnění kladek (demontáž čepů, vyčištění kluzných pouzder, očištění případná oprava čepů, vyčištění a zprůchodnění tlakového mazání ložisek, povrchová ochrana, kompletace, promazání)    .-zpohybnění pojezdových kol (demontáž čepů, vyčištění kluzných pouzder, očištění případná oprava čepů, vyčištění a zprůchodnění tlakového mazání ložisek, povrchová ochrana, kompletace,       promazání, …)    .-výměna neopravitelných komponentů kol a kladek za nové</t>
  </si>
  <si>
    <t>M</t>
  </si>
  <si>
    <t>1M001</t>
  </si>
  <si>
    <t>Komponenty OK mat. 1.0038</t>
  </si>
  <si>
    <t>kg</t>
  </si>
  <si>
    <t>32</t>
  </si>
  <si>
    <t>20</t>
  </si>
  <si>
    <t>Poznámka k položce:_x000D_
Poznámka k položce: - výměna zeslabených OK do 10% celkové hmotnosti uzávěru (OK zdvižné stavidlo včetně závěsných nosníků, bočních štítů L/P a příslušenství - výměna zeslabených OK do 10% celkové hmotnosti uzávěru (OK duté klapky včetně závěsných bočních štítů L/P a příslušenství - materiál na úpravu OK bočních štítů L/P klapky pro osazení nového seřiditelného těsnění (ploché tyče cca 70x20-1400mm 2ks, 70x20-600mm 2ks z materiálu 1.0038</t>
  </si>
  <si>
    <t>"stavidlo"3300</t>
  </si>
  <si>
    <t>"klapka"600</t>
  </si>
  <si>
    <t>"tesneni"60</t>
  </si>
  <si>
    <t>11</t>
  </si>
  <si>
    <t>1M002</t>
  </si>
  <si>
    <t>Komponenty OK mat. 1.4301 (nerez)</t>
  </si>
  <si>
    <t>22</t>
  </si>
  <si>
    <t>Poznámka k položce:_x000D_
Poznámka k položce: - demontovatelné nosiče seřiditelného těsnění cca L200x100x12-1400mm 2ks, L200x100x12-  600mm 2ks z materiálu nerez 1.4301 - přítlačné lišty (o profilu cca 60x10-1400mm 4ks, 60x10-600mm 4ks z materiálu nerez 1.4301 - kryty průlezů stavidla 4ks a klapky 12ks (dodávka krytů - síť z tahokovu + montážní příruba, …)   20kg/kpl.* 16ks = 320kg</t>
  </si>
  <si>
    <t>"nosiče, listy"150</t>
  </si>
  <si>
    <t>"kryty"320</t>
  </si>
  <si>
    <t>5M001</t>
  </si>
  <si>
    <t>Ostatní materiál nespecifikovaný</t>
  </si>
  <si>
    <t>24</t>
  </si>
  <si>
    <t>Poznámka k položce:_x000D_
Poznámka k položce: - plastické mazivo - imprgnační a konzervační prostředky</t>
  </si>
  <si>
    <t>13</t>
  </si>
  <si>
    <t>M002</t>
  </si>
  <si>
    <t>Materiál pro opravu pojezdů</t>
  </si>
  <si>
    <t>26</t>
  </si>
  <si>
    <t>Poznámka k položce:_x000D_
Poznámka k položce: - materiál na případnou opravu - výměnu poškozených komponentů pojezdových kol a vodících     kladek stavidla (kluzná pouzdra, čepy, příložky, mazání)</t>
  </si>
  <si>
    <t>767991R02</t>
  </si>
  <si>
    <t>Seřízení a nastavení technologického zařízení pro provoz</t>
  </si>
  <si>
    <t>28</t>
  </si>
  <si>
    <t>Poznámka k položce:_x000D_
Poznámka k položce: - nastavení a seřízení koncových poloh uzávěru - předpoklad 48 člověkohodin</t>
  </si>
  <si>
    <t>767995R01</t>
  </si>
  <si>
    <t>Montáž - komplexní nastronění hradícího uzávěru</t>
  </si>
  <si>
    <t>30</t>
  </si>
  <si>
    <t>Poznámka k položce:_x000D_
Poznámka k položce: - komplexní nastrojení uzávěru - zdvižné stavidlo s nasazenou klapkou      - těsnící sady:    stavidlo - prahové těsnění                                stavidlo - těsnění boční štít levý / pravý                                klapka - podélné těsnění omega                                stavidlo - těsnění boční štít levý / pravý, ...)                                stavidlo -  montáž pojezdových kol a vodících kladek uzávěru                                stavidlo -  instalace 16ks krytů průlezů, dosedacích hranolů klapky 2ks, . - materiál - dub, pryžové profily, spojovací materiál     - odhad 576 člověkohodin</t>
  </si>
  <si>
    <t>6M001</t>
  </si>
  <si>
    <t>Dosedací hranoly - dubové</t>
  </si>
  <si>
    <t>m3</t>
  </si>
  <si>
    <t>Poznámka k položce:_x000D_
Poznámka k položce: - komponenty dosedacích stoliček klapky - hranoly (mater.DUB)   (cca 120x143-220mm 2ks)</t>
  </si>
  <si>
    <t>17</t>
  </si>
  <si>
    <t>2M002</t>
  </si>
  <si>
    <t>Pryžové komponenty rěsnění</t>
  </si>
  <si>
    <t>34</t>
  </si>
  <si>
    <t>Poznámka k položce:_x000D_
Poznámka k položce: - výměna těsnící sady uzávěru z mater. pryž NBR 60°Sh - stavidlo  -  prahové těsnění cca100x100-19000mm 1ks                  - prahové těsnění boční cca 100x100x300mm 2ks                  - boční těsnění levý/pravý – cca L80x50x15-5000mm 2ks - klapka    - podélné těsnění omega cca Tl.15x460-18000mm 1ks                 - boční štíty levý /pravý  - hranol cca 70x70-1400mm 2ks                                                         - hranol  cca 70x70-600 2ks</t>
  </si>
  <si>
    <t>3M001</t>
  </si>
  <si>
    <t>Spojovací materiál</t>
  </si>
  <si>
    <t>36</t>
  </si>
  <si>
    <t>Poznámka k položce:_x000D_
Poznámka k položce: - spojovací materiál sle specifikace PD, resp. dle stávajícícho (mater. nerez A2/A4) (šrouby,  vruty, matice, podložky, ...)</t>
  </si>
  <si>
    <t>19</t>
  </si>
  <si>
    <t>767995R02</t>
  </si>
  <si>
    <t>Montáž ochranných bandáží částí technologického zařízení</t>
  </si>
  <si>
    <t>38</t>
  </si>
  <si>
    <t>Poznámka k položce:_x000D_
Poznámka k položce: - instalace ochranných bandáží na řetězová kola a  Gallův řetěz, článkový řetěz ovl. klapky, ložisek klapky, zatěsnění strojovny - ochránění komponentů proti poškození a prachu, … - odhad 96 člověkohodin</t>
  </si>
  <si>
    <t>767995R03</t>
  </si>
  <si>
    <t>Montáž ochranných konstrukcí proti prašnosti</t>
  </si>
  <si>
    <t>40</t>
  </si>
  <si>
    <t>Poznámka k položce:_x000D_
Poznámka k položce: - zakrytí pracoviště plachtami pomocí uvazovacích prostředků (300m2,  …)  - odhad 96 člověkohodin</t>
  </si>
  <si>
    <t>767996R01</t>
  </si>
  <si>
    <t>Demontáž - komplexní odstrojení uzávěru</t>
  </si>
  <si>
    <t>42</t>
  </si>
  <si>
    <t>Poznámka k položce:_x000D_
Poznámka k položce: - komplexní odstrojení uzávěru - zdvižné stavidlo s nasazenou klapkou      - těsnící sady:  stavidlo - prahové těsnění                             stavidlo - těsnění boční štít levý / pravý                             klapka - podélné těsnění omega                             stavidlo - těsnění boční štít levý / pravý, dosedací hranol klapky 2ks     - odhad 144 člověkohodin - demontáž pojezdových kol a vodících kladek stavidla      -  4ks pojezdová kola - kola, čepy, příložky     -   vodící kladky stavidla      - protivodní a boční vedení - konzoly, kladky, čepy, příložky     - odhad 240 člověkohodin</t>
  </si>
  <si>
    <t>768996R02</t>
  </si>
  <si>
    <t>Odstrojení ochranných bandáží částí technologického zařízení</t>
  </si>
  <si>
    <t>44</t>
  </si>
  <si>
    <t>Poznámka k položce:_x000D_
Poznámka k položce: - odstrojení ochranných bandáží z částí technologických zařízení  (vodícího lana, kladky vodících lan, odstranění zatěsnění strojovny,  …) - odhad 72 člověkohodin</t>
  </si>
  <si>
    <t>23</t>
  </si>
  <si>
    <t>768996R03</t>
  </si>
  <si>
    <t>Ochrana proti prašnosti - demontáž, odstranění</t>
  </si>
  <si>
    <t>46</t>
  </si>
  <si>
    <t>Poznámka k položce:_x000D_
Poznámka k položce: - ochrana okolí před prašností - odstranění zaplachtování pracoviště (cca 300m2) - odhad 72 člověkohodin</t>
  </si>
  <si>
    <t>789</t>
  </si>
  <si>
    <t>Povrchové úpravy ocelových konstrukcí a technologických zařízení</t>
  </si>
  <si>
    <t>789_R_001</t>
  </si>
  <si>
    <t>Zhotovení nátěru ocelových konstrukcí třídy IV NDFT 1000 μm</t>
  </si>
  <si>
    <t>48</t>
  </si>
  <si>
    <t>Poznámka k položce:_x000D_
Poznámka k položce: - nátěrový systém 1  - nátěr EP, vysokosušinový             .- nátěr vrchní vrstva                                        1000μm   - barevné řešení – šedá RAL 7032     -  těleso D1500mm - vnější plochy obtékané vodou -  spodní vodorovný štít - vnější plochy obtékané vodou -  boční štíty L/P - vnější plochy obtékané vodou</t>
  </si>
  <si>
    <t>"stavidlo - obtékané"190</t>
  </si>
  <si>
    <t>"klapka - obtékaná"100</t>
  </si>
  <si>
    <t>"tech.prisl - obtékané"10</t>
  </si>
  <si>
    <t>25</t>
  </si>
  <si>
    <t>246_M001</t>
  </si>
  <si>
    <t>Nátěr dvoukomponentní epoxidový vysokosušinový</t>
  </si>
  <si>
    <t>50</t>
  </si>
  <si>
    <t>Poznámka k položce:_x000D_
Poznámka k položce: - nátěrový systém 1:     - nátěrový systém EP, vysokosušinový   - 100% objemu pevných částic   - fyzikálně odolný proti oděru a nárazu   - vodivý   - difuzně odolný   - životnost VH   - barevné řešení – šedá RAL 7032</t>
  </si>
  <si>
    <t>789_R_002</t>
  </si>
  <si>
    <t>Zhotovení nátěru ocelových konstrukcí třídy IV NDFT 450 μm (3x150 μm), nátěrový systém 2</t>
  </si>
  <si>
    <t>52</t>
  </si>
  <si>
    <t>Poznámka k položce:_x000D_
Poznámka k položce: - nátěrový systém 2  - nátěr: EP, vysokosušinový            - penetrační vrstva                                 150 μm            - mezivrstva                                            150 μm            - vrchní vrstva                                        150 μm   .-barevné řešení – šedá RAL 7032      - těleso D1500mm - vnitřní plochy těleso válce včetně výztuh, příslušenství - ozubený segment L/P, vedení řetězu, hnací kladka, vnější plocha konců tělesa ve výklenku, …  -  boční štíty L/P - vnější plochy štítu L/P ze vzdušné strany  -  výklenky technologické příslušenství uzávěru - ozubené hřebeny, vedení - protivedení, žebříky, kladky (vnější plochy)</t>
  </si>
  <si>
    <t>"stavidlo - vnitřní"275</t>
  </si>
  <si>
    <t>"klapka - vnitřní"80</t>
  </si>
  <si>
    <t>"vyklenky"20</t>
  </si>
  <si>
    <t>27</t>
  </si>
  <si>
    <t>246_M002</t>
  </si>
  <si>
    <t>Nátěr dvoukomponentní EP na ocel s nízkým obsakem rozpouštědel</t>
  </si>
  <si>
    <t>54</t>
  </si>
  <si>
    <t>Poznámka k položce:_x000D_
Poznámka k položce: - mechanicky odolný, chemicky zatížitelný, odolný vůči otěru a nárazu.  - vysoký stupeň odolnosti vůči vodě, agresivní odpadní vodě a mnoha chemikáliím, zejména roztokům solí a kyselin, které se vyskytují v biologických procesech - vysoký stupeň difúze - velmi dobrá přilnavost na ocelové a minerální po_x0002_vrchy - vysoký stupeň bezpečnosti pro zpracovatele díky možnosti kontroly pórů u nátěru</t>
  </si>
  <si>
    <t>789224532</t>
  </si>
  <si>
    <t>Otryskání povrchů ocelových konstrukcí suché abrazivní tryskání abrazivem ze strusky třídy IV stupeň zrezivění C, stupeň přípravy Sa 2½</t>
  </si>
  <si>
    <t>56</t>
  </si>
  <si>
    <t>https://podminky.urs.cz/item/CS_URS_2022_02/789224532</t>
  </si>
  <si>
    <t>Poznámka k položce:_x000D_
Poznámka k položce: Pro systém 1 - OK zdvižné stavidlo včetně závěsných nosníků, bočních štítů a příslušenství (vnější plochy -   obtékané vodou) - OK dutá klapka včetně bočních štítů a příslušenství (vnější plochy - obtékané vodou) - OK stavba - technologické příslušenství uzávěru (těsnící plocha L/P pro boční těsnění závěsného   nosníku stavidla, práh, ...) (vnější plochy - obtékané vodou)  Pro systém 2 - OK zdvižné stavidlo včetně závěsných nosníků, bočních štítů a příslušenství (vnitřní plochy stavidla   včetně výztuh, vnější plochy OK na vzdušné straně uzávěru - závěsné nosníky, boční štíty L/P,   pojezdová kola, kladky) - OK dutá klapka včetně bočních štítů a příslušenství (vnitřní plochy stavidla včetně výztuh) - OK stavba - výklenky technologické příslušenství uzávěru (vedení uzávěru - návodní, protivodní,   boční, žebříky), vnější plochy příslušenství  - tryskání povrchu základní SA 2,5 dle EN ISO 12944 -  tryskání povrchu před nátěrem SA 2,5 dle EN ISO 12944,</t>
  </si>
  <si>
    <t>"stavidlo - obtékané"190+190</t>
  </si>
  <si>
    <t>"klapka - obtékaná"100+100</t>
  </si>
  <si>
    <t>"tech.prisl - obtékané"10+10</t>
  </si>
  <si>
    <t>"stavidlo - vnitřní"275+275</t>
  </si>
  <si>
    <t xml:space="preserve">"klapka - vnitřní"80+80 </t>
  </si>
  <si>
    <t>"vyklenky"20+20</t>
  </si>
  <si>
    <t>VRN</t>
  </si>
  <si>
    <t>Vedlejší rozpočtové náklady</t>
  </si>
  <si>
    <t>VRN6</t>
  </si>
  <si>
    <t>Územní vlivy</t>
  </si>
  <si>
    <t>29</t>
  </si>
  <si>
    <t>061002001</t>
  </si>
  <si>
    <t>Vliv klimatických podmínek - zabezpečení při provádění nátěrů</t>
  </si>
  <si>
    <t>58</t>
  </si>
  <si>
    <t>Poznámka k položce:_x000D_
Poznámka k položce: - zajištění podmínek pro aplikaci nátěrových hmot dle požadavků jejich výrobce   - temperování, vlhkost, proudění vzduchu (vítr), prašnost v rámci pracoviště (jímka)</t>
  </si>
  <si>
    <t>061002002</t>
  </si>
  <si>
    <t>Vliv klimatických podmínek - zabezpečení stavby proti účinkům povodně</t>
  </si>
  <si>
    <t>60</t>
  </si>
  <si>
    <t>Poznámka k položce:_x000D_
Poznámka k položce: - zajištění pohotovisti stavební čety - zajištění a údržba prostředků pro případné vyklizení stavby (jímky) při povodňové situaci - zajištění komunikace a dalšíh opatření vyplývajících z povodňového plánu stavby</t>
  </si>
  <si>
    <t>31</t>
  </si>
  <si>
    <t>062103001</t>
  </si>
  <si>
    <t>Pracoviště na hladině - plovoucí technika</t>
  </si>
  <si>
    <t>62</t>
  </si>
  <si>
    <t>Poznámka k položce:_x000D_
Poznámka k položce: - pracoviště vodní plocha:  - soulodí (pronájem plavidla, přesun materiálu - OK uzávěru, umístění technologie na povrchovou ochranu, stavební buňka, …) (cca 1440 hod) - pracoviště vodní plocha:  - tlačné plavidlo (pronájem plavidla, přesun soulodí po vodní hladině, přeprava materiálu, …) (cca 360 hod)</t>
  </si>
  <si>
    <t>062303000</t>
  </si>
  <si>
    <t>Použití nezvyklých dopravních prostředků</t>
  </si>
  <si>
    <t>64</t>
  </si>
  <si>
    <t>https://podminky.urs.cz/item/CS_URS_2022_02/062303000</t>
  </si>
  <si>
    <t>Poznámka k položce:_x000D_
Poznámka k položce: - instalace a odstranění trubního vedení pro dopravu tryskacího média ze stanoviště tryskacího zařízení (na pravém břehu p.č 1619/2) na pracoviště do zahrazeného jezového pole. Trubní vedení v místě nad vodní hladinou (zejména nad PK) bude vedeno - zavěšeno na OK pochůzné lávky - zohlednění ruční dopravy a manipulace s lešením v rámci areálu VD až do jímky jezového pole při montáži i demontáži.</t>
  </si>
  <si>
    <t>33</t>
  </si>
  <si>
    <t>063203000</t>
  </si>
  <si>
    <t>Potápěčské práce bez rozlišení</t>
  </si>
  <si>
    <t>ks</t>
  </si>
  <si>
    <t>66</t>
  </si>
  <si>
    <t>https://podminky.urs.cz/item/CS_URS_2022_02/063203000</t>
  </si>
  <si>
    <t>Poznámka k položce:_x000D_
Poznámka k položce: - přeprava a příprava potapěčské techniky</t>
  </si>
  <si>
    <t>063204001</t>
  </si>
  <si>
    <t>Potápěčské práce v hloubce do 13 m</t>
  </si>
  <si>
    <t>hod</t>
  </si>
  <si>
    <t>68</t>
  </si>
  <si>
    <t>https://podminky.urs.cz/item/CS_URS_2022_02/063204001</t>
  </si>
  <si>
    <t>Poznámka k položce:_x000D_
Poznámka k položce: - potápěčské práce prováděné pod vodní hladinou do 13m - zajištění každého sestupu potápěče jistícím potápěčem nad hladinou (dle NV č. 591/2006 Sb., příloha č.5, článek XVIII., bod č.4, písmeno i) -asistence při osazení provizorního hrazení - slupic, lávky a hradel z HV  jezového pole (očištění a kontrola hradících ok slupic od sedimentu, očištění hradícího prahu před hrazením od sedimentu, asistence při usazování slupic a hradel, osazení těsnící fólie, ...)</t>
  </si>
  <si>
    <t>"potapěč"30</t>
  </si>
  <si>
    <t>"jistící potapěč"30</t>
  </si>
  <si>
    <t>35</t>
  </si>
  <si>
    <t>063204011</t>
  </si>
  <si>
    <t>Potápěčské práce prováděné nad hladinou</t>
  </si>
  <si>
    <t>70</t>
  </si>
  <si>
    <t>https://podminky.urs.cz/item/CS_URS_2022_02/063204011</t>
  </si>
  <si>
    <t>Poznámka k položce:_x000D_
Poznámka k položce: - asistence při osazení provizorního hrazení - slupic, lávky a hradel z HV  jezového pole (očištění a kontrola hradících ok slupic od sedimentu, očištění hradícího prahu před hrazením od sedimentu, asistence při usazování slupic a hradel, osazení těsnící fólie, ...)    - potápěčské práce prováděné nad hladinou - servisní (technologické práce - asistence)</t>
  </si>
  <si>
    <t>064203001</t>
  </si>
  <si>
    <t>Práce se škodlivými materiály - ochrana proti prašnosti</t>
  </si>
  <si>
    <t>72</t>
  </si>
  <si>
    <t>Poznámka k položce:_x000D_
Poznámka k položce: -ochrana okolí před prašností 300m2 (plachtovina, mechanické uvazovací prostředky, …) + norná stěna apod.</t>
  </si>
  <si>
    <t>37</t>
  </si>
  <si>
    <t>065002001</t>
  </si>
  <si>
    <t>Mimostaveništní doprava a manipulace s materiály a konstrukcemi</t>
  </si>
  <si>
    <t>74</t>
  </si>
  <si>
    <t>Poznámka k položce:_x000D_
Poznámka k položce: - mimostaveništní manipulace, jeřáby na pracovní ploše (nakládka / vykládka materiálu, tryskacího gritu, …)  - mimostaveništní přesuny materiálu a techniky (přeprava pracoviště na vodní hladině - např. pontonového soulodí včetně jeho sestavení / demontáže, ZS, tryskacího gritu, lešení, komponentů hradících uzávěrů, …)</t>
  </si>
  <si>
    <t>VRN7</t>
  </si>
  <si>
    <t>Provozní vlivy</t>
  </si>
  <si>
    <t>071103001</t>
  </si>
  <si>
    <t>Zabezpečení technologických zařízení proti poškození</t>
  </si>
  <si>
    <t>76</t>
  </si>
  <si>
    <t>Poznámka k položce:_x000D_
Poznámka k položce: - zajištění provozu vodního díla - ochrana technol zařízení 70m2 (geotextilie, pvc fólie, …)</t>
  </si>
  <si>
    <t>VRN9</t>
  </si>
  <si>
    <t>Ostatní náklady</t>
  </si>
  <si>
    <t>39</t>
  </si>
  <si>
    <t>091003001</t>
  </si>
  <si>
    <t>Ostatní náklady bez rozlišení</t>
  </si>
  <si>
    <t>78</t>
  </si>
  <si>
    <t>https://podminky.urs.cz/item/CS_URS_2022_02/091003001</t>
  </si>
  <si>
    <t>Poznámka k položce:_x000D_
Poznámka k položce: - přípravky výrobní / montážní - spotřební materiál (plyny, elektrody, vrtáky, brusivo, ...) - el.energie (provoz staveniště, …)</t>
  </si>
  <si>
    <t>PS01_SJP - Střední jezové pole (zdvižné stavidlo s nasazenou klapkou)</t>
  </si>
  <si>
    <t>Poznámka k položce:_x000D_
Poznámka k položce: Opravy na vodním díle - zdvižné stavidlo včetně závěsných nosníků a bočních štítů (vnější/vnitřní plochy) - 720 hodin:    .-prověření poškození OK uzávěru korozí a zjištění příp.deformací    .-oprava poškozené OK pláště důlkovou korozí - vyvařením     .-ev.vyrovnání místních poškození pláště hradícího plechu    .-výměna zeslabených OK do 10% celkové hmotnosti uzávěru - dutá klapka včetně bočních štítů (vnější/vnitřní plochy) - 360 hodin:    .-prověření poškození OK klapky korozí a zjištění příp.deformací    .-oprava poškozené OK pláště důlkovou korozí - vyvařením     .-ev.vyrovnání místních poškození pláště hradícího plechu    .-ev.vyrovnání místních poškození nosiče prahového těsnění     .-výměna zeslabených OK do 10% celkové hmotnosti uzávěru - dutá klapka - boční štíty L/P (úprava OK bočních štítů klapky pro osazení nového seřiditelného těsnění, ...) - 96 hodin:    .-úprava stávajícího nosiče těsnění (odřezání svislé OK nosiče – zařezáním do roviny)    .-navaření ploché tyče (cca 70x20-1400mm 2ks, 70x20-600mm 2ks z materiálu 1.0038) pro vyrovnání výškového rozdílu mezi stávající vodorovnou OK nosiče těsnění a horní hranou bočního        štítu L/P klapky    .-ve štítě klapky (plechu Tl. cca 20mm) budou zhotoveny montážní závitové otvory M16 pro uchycení nového nosiče těsnění  Opravy v dílnách zhotovitele - zdvižné stavidlo - pojezdová kola a vodící kladky - 240 hodin:    .-zpohybnění kladek (demontáž čepů, vyčištění kluzných pouzder, očištění případná oprava čepů, vyčištění a zprůchodnění tlakového mazání ložisek, povrchová ochrana, kompletace, promazání)    .-zpohybnění pojezdových kol (demontáž čepů, vyčištění kluzných pouzder, očištění případnáoprava čepů, vyčištění a zprůchodnění tlakového mazání ložisek, povrchová ochrana, kompletace, promazání, …)    .-výměna neopravitelných komponentů kol a kladek za nové</t>
  </si>
  <si>
    <t>Poznámka k položce:_x000D_
Poznámka k položce: - výměna zeslabených OK do 10% celkové hmotnosti uzávěru (OK zdvižné stavidlo včetně závěsných nosníků, bočních štítů L/P a příslušenství - výměna zeslabených OK do 10% celkové hmotnosti uzávěru (OK duté klapky včetně závěsných     bočních štítů L/P a příslušenství - materiál na úpravu OK bočních štítů L/P klapky pro osazení nového seřiditelného těsnění (ploché   tyče cca 70x20-1400mm 2ks, 70x20-600mm 2ks z materiálu 1.0038</t>
  </si>
  <si>
    <t>Poznámka k položce:_x000D_
Poznámka k položce: - komplexní nastrojení uzávěru - zdvižné stavidlo s nasazenou klapkou      - těsnící sady:    stavidlo - prahové těsnění                                stavidlo - těsnění boční štít levý / pravý                                klapka - podélné těsnění omega                                stavidlo - těsnění boční štít levý / pravý, ...)                                stavidlo -  montáž pojezdových kol a vodících kladek uzávěru                                stavidlo -  instalace 16ks krytů průlezů, dosedacích hranolů klapky 2ks, .     - odhad 576 člověkohodin</t>
  </si>
  <si>
    <t>Poznámka k položce:_x000D_
Poznámka k položce: - nátěrový systém 2  - nátěr: EP, vysokosušinový            - penetrační vrstva                                 150 μm            - mezivrstva                                            150 μm            - vrchní vrstva                                        150 μm   .-barevné řešení – šedá RAL 7032     - těleso D1500mm - vnitřní plochy těleso válce včetně výztuh, příslušenství - ozubený segment L/P, vedení řetězu, hnací kladka, vnější plocha konců tělesa ve výklenku, …  -  boční štíty L/P - vnější plochy štítu L/P ze vzdušné strany  -  výklenky technologické příslušenství uzávěru - ozubené hřebeny, vedení - protivedení, žebříky, kladky (vnější plochy)</t>
  </si>
  <si>
    <t>Poznámka k položce:_x000D_
Poznámka k položce: - potápěčské práce prováděné pod vodní hladinou do 13m - zajištění každého sestupu potápěče jistícím potápěčem nad hladinou (dle NV č. 591/2006 Sb., příloha č.5, článek XVIII., bod č.4, písmeno i)  -asistence při osazení provizorního hrazení - slupic, lávky a hradel z HV  jezového pole (očištění a kontrola hradících ok slupic od sedimentu, očištění hradícího prahu před hrazením od sedimentu, asistence při usazování slupic a hradel, osazení těsnící fólie, ...)</t>
  </si>
  <si>
    <t>PS01_PJP - Pravé jezové pole (zdvižné stavidlo s nasazenou klapkou)</t>
  </si>
  <si>
    <t>Poznámka k položce:_x000D_
Poznámka k položce: Opravy na vodním díle - zdvižné stavidlo včetně závěsných nosníků a bočních štítů (vnější/vnitřní plochy) - 720 hodin:    .-prověření poškození OK uzávěru korozí a zjištění příp.deformací    .-oprava poškozené OK pláště důlkovou korozí - vyvařením     .-ev.vyrovnání místních poškození pláště hradícího plechu    .-výměna zeslabených OK do 10% celkové hmotnosti uzávěru - dutá klapka včetně bočních štítů (vnější/vnitřní plochy) - 360 hodin:    .-prověření poškození OK klapky korozí a zjištění příp.deformací    .-oprava poškozené OK pláště důlkovou korozí - vyvařením     .-ev.vyrovnání místních poškození pláště hradícího plechu    .-ev.vyrovnání místních poškození nosiče prahového těsnění     .-výměna zeslabených OK do 10% celkové hmotnosti uzávěru - dutá klapka - boční štíty L/P (úprava OK bočních štítů klapky pro osazení nového seřiditelného těsnění, ...) - 96 hodin:    .-úprava stávajícího nosiče těsnění (odřezání svislé OK nosiče – zařezáním do roviny)    .-navaření ploché tyče (cca 70x20-1400mm 2ks, 70x20-600mm 2ks z materiálu 1.0038) pro vyrovnání výškového rozdílu mezi stávající vodorovnou OK nosiče těsnění a horní hranou bočního        štítu L/P klapky    .-ve štítě klapky (plechu Tl. cca 20mm) budou zhotoveny montážní závitové otvory M16 prouchycení nového nosiče těsnění  Opravy v dílnách zhotovitele - zdvižné stavidlo - pojezdová kola a vodící kladky - 240 hodin:    .-zpohybnění kladek (demontáž čepů, vyčištění kluzných pouzder, očištění případná oprava čepů, vyčištění a zprůchodnění tlakového mazání ložisek, povrchová ochrana, kompletace, promazání)    .-zpohybnění pojezdových kol (demontáž čepů, vyčištění kluzných pouzder, očištění případná  oprava čepů, vyčištění a zprůchodnění tlakového mazání ložisek, povrchová ochrana, kompletace,       promazání, …)    .-výměna neopravitelných komponentů kol a kladek za nové</t>
  </si>
  <si>
    <t>VON - Vedlejší a ostatní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</si>
  <si>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</si>
  <si>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</si>
  <si>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</si>
  <si>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</si>
  <si>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</si>
  <si>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013244000</t>
  </si>
  <si>
    <t>Dokumentace pro provádění stavby</t>
  </si>
  <si>
    <t>https://podminky.urs.cz/item/CS_URS_2022_02/013244000</t>
  </si>
  <si>
    <t>Poznámka k položce:_x000D_
Poznámka k položce: -zpracování realizační dokumentace zhotovitele, dílenských výkresů - DPS, technologických předpisů (případná úprava stávající dokumentace)</t>
  </si>
  <si>
    <t>013254000</t>
  </si>
  <si>
    <t>Dokumentace skutečného provedení stavby</t>
  </si>
  <si>
    <t>https://podminky.urs.cz/item/CS_URS_2022_02/013254000</t>
  </si>
  <si>
    <t>Poznámka k položce:_x000D_
Poznámka k položce: -vypracování projektu skutečného provedení díla</t>
  </si>
  <si>
    <t>013284000</t>
  </si>
  <si>
    <t>Pasportizace objektu po provedení prací</t>
  </si>
  <si>
    <t>https://podminky.urs.cz/item/CS_URS_2022_02/013284000</t>
  </si>
  <si>
    <t>Poznámka k položce:_x000D_
Poznámka k položce: - zajištění fotodokumentace z provádění stavby, zejména veškerých konstrukcí, které budou v průběhu výstavby skryty nebo zakryty</t>
  </si>
  <si>
    <t>013294000</t>
  </si>
  <si>
    <t>Ostatní dokumentace</t>
  </si>
  <si>
    <t>https://podminky.urs.cz/item/CS_URS_2022_02/013294000</t>
  </si>
  <si>
    <t>Poznámka k položce:_x000D_
Poznámka k položce: - Plán opatření pro případ úniku závadných látek - Povodňový plán stavby dle §71 zákona č. 254/2001 Sb. včetně zajištění schválení příslušnými   orgány správy a Povodím Labe, státní podnik - Technologivký postup pro potápění - Kontrolní a zkušební plán stavby (KZP)</t>
  </si>
  <si>
    <t>VRN3</t>
  </si>
  <si>
    <t>Zařízení staveniště</t>
  </si>
  <si>
    <t>032002001</t>
  </si>
  <si>
    <t>Zajištění kompletního zařízení staveniště</t>
  </si>
  <si>
    <t>Poznámka k položce:_x000D_
Poznámka k položce: .-zajištění ohlášení všech staveb zařízení staveniště dle §104 odst. (2) zákona č. 183/2006 Sb. .-zajištění místnosti pro TDI v ZS vč. Jejího vybavení .-zajištění oplocení (ohraničení) prostoru ZS, jeho napojení na inž. sítě .-zajištění následné likvidace všech objektů ZS včetně připojení na sítě .- zajištění ostrahy stavby a staveniště po dobu realizace stavby .-zajištění podmínek pro použití přístupových komunikací dotčených stavbou s příslušnými vlastníky či správci a zajištění jejich splnění .-zřízení čisticích zón před výjezdem z obvodu staveniště .-provedení takových opatření, aby plochy obvodu staveniště nebyly znečištěny ropnými látkami a jinými podobnými produkty .-provedení takových opatření, aby nebyly překročeny limity prašnosti a hlučnosti dané obecně závaznou vyhláškou .-zajištění péče o nepředané objekty a konstrukce stavby, jejich ošetřování a zimní opatření .-zajištění ochrany veškeré zeleně v prostoru staveniště a v jeho bezprostřední blízkosti pro poškození během realizace stavby</t>
  </si>
  <si>
    <t>VRN4</t>
  </si>
  <si>
    <t>Inženýrská činnost</t>
  </si>
  <si>
    <t>043194000</t>
  </si>
  <si>
    <t>Ostatní zkoušky</t>
  </si>
  <si>
    <t>https://podminky.urs.cz/item/CS_URS_2022_02/043194000</t>
  </si>
  <si>
    <t>Poznámka k položce:_x000D_
Poznámka k položce: -zajištění veškerých předepsaných rozborů, atestů, zkoušek a revizí dle příslušných norem a dalších předpisů a nařízení platných v ČR, kterými bude prokázáno dosažení předepsané kvality a parametrů dokončeného díla</t>
  </si>
  <si>
    <t>091504000</t>
  </si>
  <si>
    <t>Náklady související s publikační činností</t>
  </si>
  <si>
    <t>https://podminky.urs.cz/item/CS_URS_2022_02/091504000</t>
  </si>
  <si>
    <t>Poznámka k položce:_x000D_
Poznámka k položce: -zajištění výroby a instalace informačních tabulí ke stavbě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</si>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</sst>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789224532" TargetMode="External"/><Relationship Id="rId13" Type="http://schemas.openxmlformats.org/officeDocument/2006/relationships/hyperlink" Target="https://podminky.urs.cz/item/CS_URS_2022_02/091003001" TargetMode="External"/><Relationship Id="rId3" Type="http://schemas.openxmlformats.org/officeDocument/2006/relationships/hyperlink" Target="https://podminky.urs.cz/item/CS_URS_2022_02/941112811" TargetMode="External"/><Relationship Id="rId7" Type="http://schemas.openxmlformats.org/officeDocument/2006/relationships/hyperlink" Target="https://podminky.urs.cz/item/CS_URS_2022_02/997321519" TargetMode="External"/><Relationship Id="rId12" Type="http://schemas.openxmlformats.org/officeDocument/2006/relationships/hyperlink" Target="https://podminky.urs.cz/item/CS_URS_2022_02/063204011" TargetMode="External"/><Relationship Id="rId2" Type="http://schemas.openxmlformats.org/officeDocument/2006/relationships/hyperlink" Target="https://podminky.urs.cz/item/CS_URS_2022_02/941111211" TargetMode="External"/><Relationship Id="rId1" Type="http://schemas.openxmlformats.org/officeDocument/2006/relationships/hyperlink" Target="https://podminky.urs.cz/item/CS_URS_2022_02/941111121" TargetMode="External"/><Relationship Id="rId6" Type="http://schemas.openxmlformats.org/officeDocument/2006/relationships/hyperlink" Target="https://podminky.urs.cz/item/CS_URS_2022_02/997321511" TargetMode="External"/><Relationship Id="rId11" Type="http://schemas.openxmlformats.org/officeDocument/2006/relationships/hyperlink" Target="https://podminky.urs.cz/item/CS_URS_2022_02/063204001" TargetMode="External"/><Relationship Id="rId5" Type="http://schemas.openxmlformats.org/officeDocument/2006/relationships/hyperlink" Target="https://podminky.urs.cz/item/CS_URS_2022_02/997321211" TargetMode="External"/><Relationship Id="rId10" Type="http://schemas.openxmlformats.org/officeDocument/2006/relationships/hyperlink" Target="https://podminky.urs.cz/item/CS_URS_2022_02/063203000" TargetMode="External"/><Relationship Id="rId4" Type="http://schemas.openxmlformats.org/officeDocument/2006/relationships/hyperlink" Target="https://podminky.urs.cz/item/CS_URS_2022_02/952905221" TargetMode="External"/><Relationship Id="rId9" Type="http://schemas.openxmlformats.org/officeDocument/2006/relationships/hyperlink" Target="https://podminky.urs.cz/item/CS_URS_2022_02/062303000" TargetMode="External"/><Relationship Id="rId1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789224532" TargetMode="External"/><Relationship Id="rId13" Type="http://schemas.openxmlformats.org/officeDocument/2006/relationships/hyperlink" Target="https://podminky.urs.cz/item/CS_URS_2022_02/091003001" TargetMode="External"/><Relationship Id="rId3" Type="http://schemas.openxmlformats.org/officeDocument/2006/relationships/hyperlink" Target="https://podminky.urs.cz/item/CS_URS_2022_02/941112811" TargetMode="External"/><Relationship Id="rId7" Type="http://schemas.openxmlformats.org/officeDocument/2006/relationships/hyperlink" Target="https://podminky.urs.cz/item/CS_URS_2022_02/997321519" TargetMode="External"/><Relationship Id="rId12" Type="http://schemas.openxmlformats.org/officeDocument/2006/relationships/hyperlink" Target="https://podminky.urs.cz/item/CS_URS_2022_02/063204011" TargetMode="External"/><Relationship Id="rId2" Type="http://schemas.openxmlformats.org/officeDocument/2006/relationships/hyperlink" Target="https://podminky.urs.cz/item/CS_URS_2022_02/941111211" TargetMode="External"/><Relationship Id="rId1" Type="http://schemas.openxmlformats.org/officeDocument/2006/relationships/hyperlink" Target="https://podminky.urs.cz/item/CS_URS_2022_02/941111121" TargetMode="External"/><Relationship Id="rId6" Type="http://schemas.openxmlformats.org/officeDocument/2006/relationships/hyperlink" Target="https://podminky.urs.cz/item/CS_URS_2022_02/997321511" TargetMode="External"/><Relationship Id="rId11" Type="http://schemas.openxmlformats.org/officeDocument/2006/relationships/hyperlink" Target="https://podminky.urs.cz/item/CS_URS_2022_02/063204001" TargetMode="External"/><Relationship Id="rId5" Type="http://schemas.openxmlformats.org/officeDocument/2006/relationships/hyperlink" Target="https://podminky.urs.cz/item/CS_URS_2022_02/997321211" TargetMode="External"/><Relationship Id="rId10" Type="http://schemas.openxmlformats.org/officeDocument/2006/relationships/hyperlink" Target="https://podminky.urs.cz/item/CS_URS_2022_02/063203000" TargetMode="External"/><Relationship Id="rId4" Type="http://schemas.openxmlformats.org/officeDocument/2006/relationships/hyperlink" Target="https://podminky.urs.cz/item/CS_URS_2022_02/952905221" TargetMode="External"/><Relationship Id="rId9" Type="http://schemas.openxmlformats.org/officeDocument/2006/relationships/hyperlink" Target="https://podminky.urs.cz/item/CS_URS_2022_02/062303000" TargetMode="External"/><Relationship Id="rId1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789224532" TargetMode="External"/><Relationship Id="rId13" Type="http://schemas.openxmlformats.org/officeDocument/2006/relationships/hyperlink" Target="https://podminky.urs.cz/item/CS_URS_2022_02/091003001" TargetMode="External"/><Relationship Id="rId3" Type="http://schemas.openxmlformats.org/officeDocument/2006/relationships/hyperlink" Target="https://podminky.urs.cz/item/CS_URS_2022_02/941112811" TargetMode="External"/><Relationship Id="rId7" Type="http://schemas.openxmlformats.org/officeDocument/2006/relationships/hyperlink" Target="https://podminky.urs.cz/item/CS_URS_2022_02/997321519" TargetMode="External"/><Relationship Id="rId12" Type="http://schemas.openxmlformats.org/officeDocument/2006/relationships/hyperlink" Target="https://podminky.urs.cz/item/CS_URS_2022_02/063204011" TargetMode="External"/><Relationship Id="rId2" Type="http://schemas.openxmlformats.org/officeDocument/2006/relationships/hyperlink" Target="https://podminky.urs.cz/item/CS_URS_2022_02/941111211" TargetMode="External"/><Relationship Id="rId1" Type="http://schemas.openxmlformats.org/officeDocument/2006/relationships/hyperlink" Target="https://podminky.urs.cz/item/CS_URS_2022_02/941111121" TargetMode="External"/><Relationship Id="rId6" Type="http://schemas.openxmlformats.org/officeDocument/2006/relationships/hyperlink" Target="https://podminky.urs.cz/item/CS_URS_2022_02/997321511" TargetMode="External"/><Relationship Id="rId11" Type="http://schemas.openxmlformats.org/officeDocument/2006/relationships/hyperlink" Target="https://podminky.urs.cz/item/CS_URS_2022_02/063204001" TargetMode="External"/><Relationship Id="rId5" Type="http://schemas.openxmlformats.org/officeDocument/2006/relationships/hyperlink" Target="https://podminky.urs.cz/item/CS_URS_2022_02/997321211" TargetMode="External"/><Relationship Id="rId10" Type="http://schemas.openxmlformats.org/officeDocument/2006/relationships/hyperlink" Target="https://podminky.urs.cz/item/CS_URS_2022_02/063203000" TargetMode="External"/><Relationship Id="rId4" Type="http://schemas.openxmlformats.org/officeDocument/2006/relationships/hyperlink" Target="https://podminky.urs.cz/item/CS_URS_2022_02/952905221" TargetMode="External"/><Relationship Id="rId9" Type="http://schemas.openxmlformats.org/officeDocument/2006/relationships/hyperlink" Target="https://podminky.urs.cz/item/CS_URS_2022_02/062303000" TargetMode="External"/><Relationship Id="rId1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013284000" TargetMode="External"/><Relationship Id="rId7" Type="http://schemas.openxmlformats.org/officeDocument/2006/relationships/drawing" Target="../drawings/drawing5.xml"/><Relationship Id="rId2" Type="http://schemas.openxmlformats.org/officeDocument/2006/relationships/hyperlink" Target="https://podminky.urs.cz/item/CS_URS_2022_02/013254000" TargetMode="External"/><Relationship Id="rId1" Type="http://schemas.openxmlformats.org/officeDocument/2006/relationships/hyperlink" Target="https://podminky.urs.cz/item/CS_URS_2022_02/013244000" TargetMode="External"/><Relationship Id="rId6" Type="http://schemas.openxmlformats.org/officeDocument/2006/relationships/hyperlink" Target="https://podminky.urs.cz/item/CS_URS_2022_02/091504000" TargetMode="External"/><Relationship Id="rId5" Type="http://schemas.openxmlformats.org/officeDocument/2006/relationships/hyperlink" Target="https://podminky.urs.cz/item/CS_URS_2022_02/043194000" TargetMode="External"/><Relationship Id="rId4" Type="http://schemas.openxmlformats.org/officeDocument/2006/relationships/hyperlink" Target="https://podminky.urs.cz/item/CS_URS_2022_02/01329400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49"/>
      <c r="AS2" s="349"/>
      <c r="AT2" s="349"/>
      <c r="AU2" s="349"/>
      <c r="AV2" s="349"/>
      <c r="AW2" s="349"/>
      <c r="AX2" s="349"/>
      <c r="AY2" s="349"/>
      <c r="AZ2" s="349"/>
      <c r="BA2" s="349"/>
      <c r="BB2" s="349"/>
      <c r="BC2" s="349"/>
      <c r="BD2" s="349"/>
      <c r="BE2" s="34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33" t="s">
        <v>14</v>
      </c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334"/>
      <c r="AN5" s="334"/>
      <c r="AO5" s="334"/>
      <c r="AP5" s="22"/>
      <c r="AQ5" s="22"/>
      <c r="AR5" s="20"/>
      <c r="BE5" s="33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35" t="s">
        <v>17</v>
      </c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22"/>
      <c r="AQ6" s="22"/>
      <c r="AR6" s="20"/>
      <c r="BE6" s="33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331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33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31"/>
      <c r="BS9" s="17" t="s">
        <v>6</v>
      </c>
    </row>
    <row r="10" spans="1:74" s="1" customFormat="1" ht="12" customHeight="1">
      <c r="B10" s="21"/>
      <c r="C10" s="22"/>
      <c r="D10" s="29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3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30</v>
      </c>
      <c r="AL11" s="22"/>
      <c r="AM11" s="22"/>
      <c r="AN11" s="27" t="s">
        <v>31</v>
      </c>
      <c r="AO11" s="22"/>
      <c r="AP11" s="22"/>
      <c r="AQ11" s="22"/>
      <c r="AR11" s="20"/>
      <c r="BE11" s="33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31"/>
      <c r="BS12" s="17" t="s">
        <v>6</v>
      </c>
    </row>
    <row r="13" spans="1:74" s="1" customFormat="1" ht="12" customHeight="1">
      <c r="B13" s="21"/>
      <c r="C13" s="22"/>
      <c r="D13" s="29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27</v>
      </c>
      <c r="AL13" s="22"/>
      <c r="AM13" s="22"/>
      <c r="AN13" s="31" t="s">
        <v>33</v>
      </c>
      <c r="AO13" s="22"/>
      <c r="AP13" s="22"/>
      <c r="AQ13" s="22"/>
      <c r="AR13" s="20"/>
      <c r="BE13" s="331"/>
      <c r="BS13" s="17" t="s">
        <v>6</v>
      </c>
    </row>
    <row r="14" spans="1:74" ht="12.75">
      <c r="B14" s="21"/>
      <c r="C14" s="22"/>
      <c r="D14" s="22"/>
      <c r="E14" s="336" t="s">
        <v>33</v>
      </c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29" t="s">
        <v>30</v>
      </c>
      <c r="AL14" s="22"/>
      <c r="AM14" s="22"/>
      <c r="AN14" s="31" t="s">
        <v>33</v>
      </c>
      <c r="AO14" s="22"/>
      <c r="AP14" s="22"/>
      <c r="AQ14" s="22"/>
      <c r="AR14" s="20"/>
      <c r="BE14" s="33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31"/>
      <c r="BS15" s="17" t="s">
        <v>4</v>
      </c>
    </row>
    <row r="16" spans="1:74" s="1" customFormat="1" ht="12" customHeight="1">
      <c r="B16" s="21"/>
      <c r="C16" s="22"/>
      <c r="D16" s="29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27</v>
      </c>
      <c r="AL16" s="22"/>
      <c r="AM16" s="22"/>
      <c r="AN16" s="27" t="s">
        <v>35</v>
      </c>
      <c r="AO16" s="22"/>
      <c r="AP16" s="22"/>
      <c r="AQ16" s="22"/>
      <c r="AR16" s="20"/>
      <c r="BE16" s="33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30</v>
      </c>
      <c r="AL17" s="22"/>
      <c r="AM17" s="22"/>
      <c r="AN17" s="27" t="s">
        <v>37</v>
      </c>
      <c r="AO17" s="22"/>
      <c r="AP17" s="22"/>
      <c r="AQ17" s="22"/>
      <c r="AR17" s="20"/>
      <c r="BE17" s="331"/>
      <c r="BS17" s="17" t="s">
        <v>38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31"/>
      <c r="BS18" s="17" t="s">
        <v>6</v>
      </c>
    </row>
    <row r="19" spans="1:71" s="1" customFormat="1" ht="12" customHeight="1">
      <c r="B19" s="21"/>
      <c r="C19" s="22"/>
      <c r="D19" s="29" t="s">
        <v>39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27</v>
      </c>
      <c r="AL19" s="22"/>
      <c r="AM19" s="22"/>
      <c r="AN19" s="27" t="s">
        <v>19</v>
      </c>
      <c r="AO19" s="22"/>
      <c r="AP19" s="22"/>
      <c r="AQ19" s="22"/>
      <c r="AR19" s="20"/>
      <c r="BE19" s="33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30</v>
      </c>
      <c r="AL20" s="22"/>
      <c r="AM20" s="22"/>
      <c r="AN20" s="27" t="s">
        <v>19</v>
      </c>
      <c r="AO20" s="22"/>
      <c r="AP20" s="22"/>
      <c r="AQ20" s="22"/>
      <c r="AR20" s="20"/>
      <c r="BE20" s="331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31"/>
    </row>
    <row r="22" spans="1:71" s="1" customFormat="1" ht="12" customHeight="1">
      <c r="B22" s="21"/>
      <c r="C22" s="22"/>
      <c r="D22" s="29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31"/>
    </row>
    <row r="23" spans="1:71" s="1" customFormat="1" ht="47.25" customHeight="1">
      <c r="B23" s="21"/>
      <c r="C23" s="22"/>
      <c r="D23" s="22"/>
      <c r="E23" s="338" t="s">
        <v>42</v>
      </c>
      <c r="F23" s="338"/>
      <c r="G23" s="338"/>
      <c r="H23" s="338"/>
      <c r="I23" s="338"/>
      <c r="J23" s="338"/>
      <c r="K23" s="338"/>
      <c r="L23" s="338"/>
      <c r="M23" s="338"/>
      <c r="N23" s="338"/>
      <c r="O23" s="338"/>
      <c r="P23" s="338"/>
      <c r="Q23" s="338"/>
      <c r="R23" s="338"/>
      <c r="S23" s="338"/>
      <c r="T23" s="338"/>
      <c r="U23" s="338"/>
      <c r="V23" s="338"/>
      <c r="W23" s="338"/>
      <c r="X23" s="338"/>
      <c r="Y23" s="338"/>
      <c r="Z23" s="338"/>
      <c r="AA23" s="338"/>
      <c r="AB23" s="338"/>
      <c r="AC23" s="338"/>
      <c r="AD23" s="338"/>
      <c r="AE23" s="338"/>
      <c r="AF23" s="338"/>
      <c r="AG23" s="338"/>
      <c r="AH23" s="338"/>
      <c r="AI23" s="338"/>
      <c r="AJ23" s="338"/>
      <c r="AK23" s="338"/>
      <c r="AL23" s="338"/>
      <c r="AM23" s="338"/>
      <c r="AN23" s="338"/>
      <c r="AO23" s="22"/>
      <c r="AP23" s="22"/>
      <c r="AQ23" s="22"/>
      <c r="AR23" s="20"/>
      <c r="BE23" s="33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3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31"/>
    </row>
    <row r="26" spans="1:71" s="2" customFormat="1" ht="25.9" customHeight="1">
      <c r="A26" s="34"/>
      <c r="B26" s="35"/>
      <c r="C26" s="36"/>
      <c r="D26" s="37" t="s">
        <v>43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39">
        <f>ROUND(AG54,2)</f>
        <v>0</v>
      </c>
      <c r="AL26" s="340"/>
      <c r="AM26" s="340"/>
      <c r="AN26" s="340"/>
      <c r="AO26" s="340"/>
      <c r="AP26" s="36"/>
      <c r="AQ26" s="36"/>
      <c r="AR26" s="39"/>
      <c r="BE26" s="33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31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41" t="s">
        <v>44</v>
      </c>
      <c r="M28" s="341"/>
      <c r="N28" s="341"/>
      <c r="O28" s="341"/>
      <c r="P28" s="341"/>
      <c r="Q28" s="36"/>
      <c r="R28" s="36"/>
      <c r="S28" s="36"/>
      <c r="T28" s="36"/>
      <c r="U28" s="36"/>
      <c r="V28" s="36"/>
      <c r="W28" s="341" t="s">
        <v>45</v>
      </c>
      <c r="X28" s="341"/>
      <c r="Y28" s="341"/>
      <c r="Z28" s="341"/>
      <c r="AA28" s="341"/>
      <c r="AB28" s="341"/>
      <c r="AC28" s="341"/>
      <c r="AD28" s="341"/>
      <c r="AE28" s="341"/>
      <c r="AF28" s="36"/>
      <c r="AG28" s="36"/>
      <c r="AH28" s="36"/>
      <c r="AI28" s="36"/>
      <c r="AJ28" s="36"/>
      <c r="AK28" s="341" t="s">
        <v>46</v>
      </c>
      <c r="AL28" s="341"/>
      <c r="AM28" s="341"/>
      <c r="AN28" s="341"/>
      <c r="AO28" s="341"/>
      <c r="AP28" s="36"/>
      <c r="AQ28" s="36"/>
      <c r="AR28" s="39"/>
      <c r="BE28" s="331"/>
    </row>
    <row r="29" spans="1:71" s="3" customFormat="1" ht="14.45" customHeight="1">
      <c r="B29" s="40"/>
      <c r="C29" s="41"/>
      <c r="D29" s="29" t="s">
        <v>47</v>
      </c>
      <c r="E29" s="41"/>
      <c r="F29" s="29" t="s">
        <v>48</v>
      </c>
      <c r="G29" s="41"/>
      <c r="H29" s="41"/>
      <c r="I29" s="41"/>
      <c r="J29" s="41"/>
      <c r="K29" s="41"/>
      <c r="L29" s="344">
        <v>0.21</v>
      </c>
      <c r="M29" s="343"/>
      <c r="N29" s="343"/>
      <c r="O29" s="343"/>
      <c r="P29" s="343"/>
      <c r="Q29" s="41"/>
      <c r="R29" s="41"/>
      <c r="S29" s="41"/>
      <c r="T29" s="41"/>
      <c r="U29" s="41"/>
      <c r="V29" s="41"/>
      <c r="W29" s="342">
        <f>ROUND(AZ54, 2)</f>
        <v>0</v>
      </c>
      <c r="X29" s="343"/>
      <c r="Y29" s="343"/>
      <c r="Z29" s="343"/>
      <c r="AA29" s="343"/>
      <c r="AB29" s="343"/>
      <c r="AC29" s="343"/>
      <c r="AD29" s="343"/>
      <c r="AE29" s="343"/>
      <c r="AF29" s="41"/>
      <c r="AG29" s="41"/>
      <c r="AH29" s="41"/>
      <c r="AI29" s="41"/>
      <c r="AJ29" s="41"/>
      <c r="AK29" s="342">
        <f>ROUND(AV54, 2)</f>
        <v>0</v>
      </c>
      <c r="AL29" s="343"/>
      <c r="AM29" s="343"/>
      <c r="AN29" s="343"/>
      <c r="AO29" s="343"/>
      <c r="AP29" s="41"/>
      <c r="AQ29" s="41"/>
      <c r="AR29" s="42"/>
      <c r="BE29" s="332"/>
    </row>
    <row r="30" spans="1:71" s="3" customFormat="1" ht="14.45" customHeight="1">
      <c r="B30" s="40"/>
      <c r="C30" s="41"/>
      <c r="D30" s="41"/>
      <c r="E30" s="41"/>
      <c r="F30" s="29" t="s">
        <v>49</v>
      </c>
      <c r="G30" s="41"/>
      <c r="H30" s="41"/>
      <c r="I30" s="41"/>
      <c r="J30" s="41"/>
      <c r="K30" s="41"/>
      <c r="L30" s="344">
        <v>0.15</v>
      </c>
      <c r="M30" s="343"/>
      <c r="N30" s="343"/>
      <c r="O30" s="343"/>
      <c r="P30" s="343"/>
      <c r="Q30" s="41"/>
      <c r="R30" s="41"/>
      <c r="S30" s="41"/>
      <c r="T30" s="41"/>
      <c r="U30" s="41"/>
      <c r="V30" s="41"/>
      <c r="W30" s="342">
        <f>ROUND(BA54, 2)</f>
        <v>0</v>
      </c>
      <c r="X30" s="343"/>
      <c r="Y30" s="343"/>
      <c r="Z30" s="343"/>
      <c r="AA30" s="343"/>
      <c r="AB30" s="343"/>
      <c r="AC30" s="343"/>
      <c r="AD30" s="343"/>
      <c r="AE30" s="343"/>
      <c r="AF30" s="41"/>
      <c r="AG30" s="41"/>
      <c r="AH30" s="41"/>
      <c r="AI30" s="41"/>
      <c r="AJ30" s="41"/>
      <c r="AK30" s="342">
        <f>ROUND(AW54, 2)</f>
        <v>0</v>
      </c>
      <c r="AL30" s="343"/>
      <c r="AM30" s="343"/>
      <c r="AN30" s="343"/>
      <c r="AO30" s="343"/>
      <c r="AP30" s="41"/>
      <c r="AQ30" s="41"/>
      <c r="AR30" s="42"/>
      <c r="BE30" s="332"/>
    </row>
    <row r="31" spans="1:71" s="3" customFormat="1" ht="14.45" hidden="1" customHeight="1">
      <c r="B31" s="40"/>
      <c r="C31" s="41"/>
      <c r="D31" s="41"/>
      <c r="E31" s="41"/>
      <c r="F31" s="29" t="s">
        <v>50</v>
      </c>
      <c r="G31" s="41"/>
      <c r="H31" s="41"/>
      <c r="I31" s="41"/>
      <c r="J31" s="41"/>
      <c r="K31" s="41"/>
      <c r="L31" s="344">
        <v>0.21</v>
      </c>
      <c r="M31" s="343"/>
      <c r="N31" s="343"/>
      <c r="O31" s="343"/>
      <c r="P31" s="343"/>
      <c r="Q31" s="41"/>
      <c r="R31" s="41"/>
      <c r="S31" s="41"/>
      <c r="T31" s="41"/>
      <c r="U31" s="41"/>
      <c r="V31" s="41"/>
      <c r="W31" s="342">
        <f>ROUND(BB54, 2)</f>
        <v>0</v>
      </c>
      <c r="X31" s="343"/>
      <c r="Y31" s="343"/>
      <c r="Z31" s="343"/>
      <c r="AA31" s="343"/>
      <c r="AB31" s="343"/>
      <c r="AC31" s="343"/>
      <c r="AD31" s="343"/>
      <c r="AE31" s="343"/>
      <c r="AF31" s="41"/>
      <c r="AG31" s="41"/>
      <c r="AH31" s="41"/>
      <c r="AI31" s="41"/>
      <c r="AJ31" s="41"/>
      <c r="AK31" s="342">
        <v>0</v>
      </c>
      <c r="AL31" s="343"/>
      <c r="AM31" s="343"/>
      <c r="AN31" s="343"/>
      <c r="AO31" s="343"/>
      <c r="AP31" s="41"/>
      <c r="AQ31" s="41"/>
      <c r="AR31" s="42"/>
      <c r="BE31" s="332"/>
    </row>
    <row r="32" spans="1:71" s="3" customFormat="1" ht="14.45" hidden="1" customHeight="1">
      <c r="B32" s="40"/>
      <c r="C32" s="41"/>
      <c r="D32" s="41"/>
      <c r="E32" s="41"/>
      <c r="F32" s="29" t="s">
        <v>51</v>
      </c>
      <c r="G32" s="41"/>
      <c r="H32" s="41"/>
      <c r="I32" s="41"/>
      <c r="J32" s="41"/>
      <c r="K32" s="41"/>
      <c r="L32" s="344">
        <v>0.15</v>
      </c>
      <c r="M32" s="343"/>
      <c r="N32" s="343"/>
      <c r="O32" s="343"/>
      <c r="P32" s="343"/>
      <c r="Q32" s="41"/>
      <c r="R32" s="41"/>
      <c r="S32" s="41"/>
      <c r="T32" s="41"/>
      <c r="U32" s="41"/>
      <c r="V32" s="41"/>
      <c r="W32" s="342">
        <f>ROUND(BC54, 2)</f>
        <v>0</v>
      </c>
      <c r="X32" s="343"/>
      <c r="Y32" s="343"/>
      <c r="Z32" s="343"/>
      <c r="AA32" s="343"/>
      <c r="AB32" s="343"/>
      <c r="AC32" s="343"/>
      <c r="AD32" s="343"/>
      <c r="AE32" s="343"/>
      <c r="AF32" s="41"/>
      <c r="AG32" s="41"/>
      <c r="AH32" s="41"/>
      <c r="AI32" s="41"/>
      <c r="AJ32" s="41"/>
      <c r="AK32" s="342">
        <v>0</v>
      </c>
      <c r="AL32" s="343"/>
      <c r="AM32" s="343"/>
      <c r="AN32" s="343"/>
      <c r="AO32" s="343"/>
      <c r="AP32" s="41"/>
      <c r="AQ32" s="41"/>
      <c r="AR32" s="42"/>
      <c r="BE32" s="332"/>
    </row>
    <row r="33" spans="1:57" s="3" customFormat="1" ht="14.45" hidden="1" customHeight="1">
      <c r="B33" s="40"/>
      <c r="C33" s="41"/>
      <c r="D33" s="41"/>
      <c r="E33" s="41"/>
      <c r="F33" s="29" t="s">
        <v>52</v>
      </c>
      <c r="G33" s="41"/>
      <c r="H33" s="41"/>
      <c r="I33" s="41"/>
      <c r="J33" s="41"/>
      <c r="K33" s="41"/>
      <c r="L33" s="344">
        <v>0</v>
      </c>
      <c r="M33" s="343"/>
      <c r="N33" s="343"/>
      <c r="O33" s="343"/>
      <c r="P33" s="343"/>
      <c r="Q33" s="41"/>
      <c r="R33" s="41"/>
      <c r="S33" s="41"/>
      <c r="T33" s="41"/>
      <c r="U33" s="41"/>
      <c r="V33" s="41"/>
      <c r="W33" s="342">
        <f>ROUND(BD54, 2)</f>
        <v>0</v>
      </c>
      <c r="X33" s="343"/>
      <c r="Y33" s="343"/>
      <c r="Z33" s="343"/>
      <c r="AA33" s="343"/>
      <c r="AB33" s="343"/>
      <c r="AC33" s="343"/>
      <c r="AD33" s="343"/>
      <c r="AE33" s="343"/>
      <c r="AF33" s="41"/>
      <c r="AG33" s="41"/>
      <c r="AH33" s="41"/>
      <c r="AI33" s="41"/>
      <c r="AJ33" s="41"/>
      <c r="AK33" s="342">
        <v>0</v>
      </c>
      <c r="AL33" s="343"/>
      <c r="AM33" s="343"/>
      <c r="AN33" s="343"/>
      <c r="AO33" s="343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54</v>
      </c>
      <c r="U35" s="45"/>
      <c r="V35" s="45"/>
      <c r="W35" s="45"/>
      <c r="X35" s="348" t="s">
        <v>55</v>
      </c>
      <c r="Y35" s="346"/>
      <c r="Z35" s="346"/>
      <c r="AA35" s="346"/>
      <c r="AB35" s="346"/>
      <c r="AC35" s="45"/>
      <c r="AD35" s="45"/>
      <c r="AE35" s="45"/>
      <c r="AF35" s="45"/>
      <c r="AG35" s="45"/>
      <c r="AH35" s="45"/>
      <c r="AI35" s="45"/>
      <c r="AJ35" s="45"/>
      <c r="AK35" s="345">
        <f>SUM(AK26:AK33)</f>
        <v>0</v>
      </c>
      <c r="AL35" s="346"/>
      <c r="AM35" s="346"/>
      <c r="AN35" s="346"/>
      <c r="AO35" s="347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56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VDPardubice2021_PKO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10" t="str">
        <f>K6</f>
        <v>VD Pardubice, oprava hradících konstrukcí (nátěry, boční štíty)</v>
      </c>
      <c r="M45" s="311"/>
      <c r="N45" s="311"/>
      <c r="O45" s="311"/>
      <c r="P45" s="311"/>
      <c r="Q45" s="311"/>
      <c r="R45" s="311"/>
      <c r="S45" s="311"/>
      <c r="T45" s="311"/>
      <c r="U45" s="311"/>
      <c r="V45" s="311"/>
      <c r="W45" s="311"/>
      <c r="X45" s="311"/>
      <c r="Y45" s="311"/>
      <c r="Z45" s="311"/>
      <c r="AA45" s="311"/>
      <c r="AB45" s="311"/>
      <c r="AC45" s="311"/>
      <c r="AD45" s="311"/>
      <c r="AE45" s="311"/>
      <c r="AF45" s="311"/>
      <c r="AG45" s="311"/>
      <c r="AH45" s="311"/>
      <c r="AI45" s="311"/>
      <c r="AJ45" s="311"/>
      <c r="AK45" s="311"/>
      <c r="AL45" s="311"/>
      <c r="AM45" s="311"/>
      <c r="AN45" s="311"/>
      <c r="AO45" s="311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VD Pardubice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312" t="str">
        <f>IF(AN8= "","",AN8)</f>
        <v>1.11.2022</v>
      </c>
      <c r="AN47" s="312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26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Povodí Labe, státní podnik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34</v>
      </c>
      <c r="AJ49" s="36"/>
      <c r="AK49" s="36"/>
      <c r="AL49" s="36"/>
      <c r="AM49" s="313" t="str">
        <f>IF(E17="","",E17)</f>
        <v>PS PROFI s.r.o.</v>
      </c>
      <c r="AN49" s="314"/>
      <c r="AO49" s="314"/>
      <c r="AP49" s="314"/>
      <c r="AQ49" s="36"/>
      <c r="AR49" s="39"/>
      <c r="AS49" s="315" t="s">
        <v>57</v>
      </c>
      <c r="AT49" s="316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32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39</v>
      </c>
      <c r="AJ50" s="36"/>
      <c r="AK50" s="36"/>
      <c r="AL50" s="36"/>
      <c r="AM50" s="313" t="str">
        <f>IF(E20="","",E20)</f>
        <v>DF</v>
      </c>
      <c r="AN50" s="314"/>
      <c r="AO50" s="314"/>
      <c r="AP50" s="314"/>
      <c r="AQ50" s="36"/>
      <c r="AR50" s="39"/>
      <c r="AS50" s="317"/>
      <c r="AT50" s="318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19"/>
      <c r="AT51" s="320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21" t="s">
        <v>58</v>
      </c>
      <c r="D52" s="322"/>
      <c r="E52" s="322"/>
      <c r="F52" s="322"/>
      <c r="G52" s="322"/>
      <c r="H52" s="66"/>
      <c r="I52" s="324" t="s">
        <v>59</v>
      </c>
      <c r="J52" s="322"/>
      <c r="K52" s="322"/>
      <c r="L52" s="322"/>
      <c r="M52" s="322"/>
      <c r="N52" s="322"/>
      <c r="O52" s="322"/>
      <c r="P52" s="322"/>
      <c r="Q52" s="322"/>
      <c r="R52" s="322"/>
      <c r="S52" s="322"/>
      <c r="T52" s="322"/>
      <c r="U52" s="322"/>
      <c r="V52" s="322"/>
      <c r="W52" s="322"/>
      <c r="X52" s="322"/>
      <c r="Y52" s="322"/>
      <c r="Z52" s="322"/>
      <c r="AA52" s="322"/>
      <c r="AB52" s="322"/>
      <c r="AC52" s="322"/>
      <c r="AD52" s="322"/>
      <c r="AE52" s="322"/>
      <c r="AF52" s="322"/>
      <c r="AG52" s="323" t="s">
        <v>60</v>
      </c>
      <c r="AH52" s="322"/>
      <c r="AI52" s="322"/>
      <c r="AJ52" s="322"/>
      <c r="AK52" s="322"/>
      <c r="AL52" s="322"/>
      <c r="AM52" s="322"/>
      <c r="AN52" s="324" t="s">
        <v>61</v>
      </c>
      <c r="AO52" s="322"/>
      <c r="AP52" s="322"/>
      <c r="AQ52" s="67" t="s">
        <v>62</v>
      </c>
      <c r="AR52" s="39"/>
      <c r="AS52" s="68" t="s">
        <v>63</v>
      </c>
      <c r="AT52" s="69" t="s">
        <v>64</v>
      </c>
      <c r="AU52" s="69" t="s">
        <v>65</v>
      </c>
      <c r="AV52" s="69" t="s">
        <v>66</v>
      </c>
      <c r="AW52" s="69" t="s">
        <v>67</v>
      </c>
      <c r="AX52" s="69" t="s">
        <v>68</v>
      </c>
      <c r="AY52" s="69" t="s">
        <v>69</v>
      </c>
      <c r="AZ52" s="69" t="s">
        <v>70</v>
      </c>
      <c r="BA52" s="69" t="s">
        <v>71</v>
      </c>
      <c r="BB52" s="69" t="s">
        <v>72</v>
      </c>
      <c r="BC52" s="69" t="s">
        <v>73</v>
      </c>
      <c r="BD52" s="70" t="s">
        <v>74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75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28">
        <f>ROUND(SUM(AG55:AG58),2)</f>
        <v>0</v>
      </c>
      <c r="AH54" s="328"/>
      <c r="AI54" s="328"/>
      <c r="AJ54" s="328"/>
      <c r="AK54" s="328"/>
      <c r="AL54" s="328"/>
      <c r="AM54" s="328"/>
      <c r="AN54" s="329">
        <f>SUM(AG54,AT54)</f>
        <v>0</v>
      </c>
      <c r="AO54" s="329"/>
      <c r="AP54" s="329"/>
      <c r="AQ54" s="78" t="s">
        <v>19</v>
      </c>
      <c r="AR54" s="79"/>
      <c r="AS54" s="80">
        <f>ROUND(SUM(AS55:AS58),2)</f>
        <v>0</v>
      </c>
      <c r="AT54" s="81">
        <f>ROUND(SUM(AV54:AW54),2)</f>
        <v>0</v>
      </c>
      <c r="AU54" s="82">
        <f>ROUND(SUM(AU55:AU58),5)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ROUND(SUM(AZ55:AZ58),2)</f>
        <v>0</v>
      </c>
      <c r="BA54" s="81">
        <f>ROUND(SUM(BA55:BA58),2)</f>
        <v>0</v>
      </c>
      <c r="BB54" s="81">
        <f>ROUND(SUM(BB55:BB58),2)</f>
        <v>0</v>
      </c>
      <c r="BC54" s="81">
        <f>ROUND(SUM(BC55:BC58),2)</f>
        <v>0</v>
      </c>
      <c r="BD54" s="83">
        <f>ROUND(SUM(BD55:BD58),2)</f>
        <v>0</v>
      </c>
      <c r="BS54" s="84" t="s">
        <v>76</v>
      </c>
      <c r="BT54" s="84" t="s">
        <v>77</v>
      </c>
      <c r="BU54" s="85" t="s">
        <v>78</v>
      </c>
      <c r="BV54" s="84" t="s">
        <v>79</v>
      </c>
      <c r="BW54" s="84" t="s">
        <v>5</v>
      </c>
      <c r="BX54" s="84" t="s">
        <v>80</v>
      </c>
      <c r="CL54" s="84" t="s">
        <v>19</v>
      </c>
    </row>
    <row r="55" spans="1:91" s="7" customFormat="1" ht="24.75" customHeight="1">
      <c r="A55" s="86" t="s">
        <v>81</v>
      </c>
      <c r="B55" s="87"/>
      <c r="C55" s="88"/>
      <c r="D55" s="325" t="s">
        <v>82</v>
      </c>
      <c r="E55" s="325"/>
      <c r="F55" s="325"/>
      <c r="G55" s="325"/>
      <c r="H55" s="325"/>
      <c r="I55" s="89"/>
      <c r="J55" s="325" t="s">
        <v>83</v>
      </c>
      <c r="K55" s="325"/>
      <c r="L55" s="325"/>
      <c r="M55" s="325"/>
      <c r="N55" s="325"/>
      <c r="O55" s="325"/>
      <c r="P55" s="325"/>
      <c r="Q55" s="325"/>
      <c r="R55" s="325"/>
      <c r="S55" s="325"/>
      <c r="T55" s="325"/>
      <c r="U55" s="325"/>
      <c r="V55" s="325"/>
      <c r="W55" s="325"/>
      <c r="X55" s="325"/>
      <c r="Y55" s="325"/>
      <c r="Z55" s="325"/>
      <c r="AA55" s="325"/>
      <c r="AB55" s="325"/>
      <c r="AC55" s="325"/>
      <c r="AD55" s="325"/>
      <c r="AE55" s="325"/>
      <c r="AF55" s="325"/>
      <c r="AG55" s="326">
        <f>'PS01_LJP - Levé jezové po...'!J30</f>
        <v>0</v>
      </c>
      <c r="AH55" s="327"/>
      <c r="AI55" s="327"/>
      <c r="AJ55" s="327"/>
      <c r="AK55" s="327"/>
      <c r="AL55" s="327"/>
      <c r="AM55" s="327"/>
      <c r="AN55" s="326">
        <f>SUM(AG55,AT55)</f>
        <v>0</v>
      </c>
      <c r="AO55" s="327"/>
      <c r="AP55" s="327"/>
      <c r="AQ55" s="90" t="s">
        <v>84</v>
      </c>
      <c r="AR55" s="91"/>
      <c r="AS55" s="92">
        <v>0</v>
      </c>
      <c r="AT55" s="93">
        <f>ROUND(SUM(AV55:AW55),2)</f>
        <v>0</v>
      </c>
      <c r="AU55" s="94">
        <f>'PS01_LJP - Levé jezové po...'!P90</f>
        <v>0</v>
      </c>
      <c r="AV55" s="93">
        <f>'PS01_LJP - Levé jezové po...'!J33</f>
        <v>0</v>
      </c>
      <c r="AW55" s="93">
        <f>'PS01_LJP - Levé jezové po...'!J34</f>
        <v>0</v>
      </c>
      <c r="AX55" s="93">
        <f>'PS01_LJP - Levé jezové po...'!J35</f>
        <v>0</v>
      </c>
      <c r="AY55" s="93">
        <f>'PS01_LJP - Levé jezové po...'!J36</f>
        <v>0</v>
      </c>
      <c r="AZ55" s="93">
        <f>'PS01_LJP - Levé jezové po...'!F33</f>
        <v>0</v>
      </c>
      <c r="BA55" s="93">
        <f>'PS01_LJP - Levé jezové po...'!F34</f>
        <v>0</v>
      </c>
      <c r="BB55" s="93">
        <f>'PS01_LJP - Levé jezové po...'!F35</f>
        <v>0</v>
      </c>
      <c r="BC55" s="93">
        <f>'PS01_LJP - Levé jezové po...'!F36</f>
        <v>0</v>
      </c>
      <c r="BD55" s="95">
        <f>'PS01_LJP - Levé jezové po...'!F37</f>
        <v>0</v>
      </c>
      <c r="BT55" s="96" t="s">
        <v>85</v>
      </c>
      <c r="BV55" s="96" t="s">
        <v>79</v>
      </c>
      <c r="BW55" s="96" t="s">
        <v>86</v>
      </c>
      <c r="BX55" s="96" t="s">
        <v>5</v>
      </c>
      <c r="CL55" s="96" t="s">
        <v>87</v>
      </c>
      <c r="CM55" s="96" t="s">
        <v>88</v>
      </c>
    </row>
    <row r="56" spans="1:91" s="7" customFormat="1" ht="24.75" customHeight="1">
      <c r="A56" s="86" t="s">
        <v>81</v>
      </c>
      <c r="B56" s="87"/>
      <c r="C56" s="88"/>
      <c r="D56" s="325" t="s">
        <v>89</v>
      </c>
      <c r="E56" s="325"/>
      <c r="F56" s="325"/>
      <c r="G56" s="325"/>
      <c r="H56" s="325"/>
      <c r="I56" s="89"/>
      <c r="J56" s="325" t="s">
        <v>90</v>
      </c>
      <c r="K56" s="325"/>
      <c r="L56" s="325"/>
      <c r="M56" s="325"/>
      <c r="N56" s="325"/>
      <c r="O56" s="325"/>
      <c r="P56" s="325"/>
      <c r="Q56" s="325"/>
      <c r="R56" s="325"/>
      <c r="S56" s="325"/>
      <c r="T56" s="325"/>
      <c r="U56" s="325"/>
      <c r="V56" s="325"/>
      <c r="W56" s="325"/>
      <c r="X56" s="325"/>
      <c r="Y56" s="325"/>
      <c r="Z56" s="325"/>
      <c r="AA56" s="325"/>
      <c r="AB56" s="325"/>
      <c r="AC56" s="325"/>
      <c r="AD56" s="325"/>
      <c r="AE56" s="325"/>
      <c r="AF56" s="325"/>
      <c r="AG56" s="326">
        <f>'PS01_SJP - Střední jezové...'!J30</f>
        <v>0</v>
      </c>
      <c r="AH56" s="327"/>
      <c r="AI56" s="327"/>
      <c r="AJ56" s="327"/>
      <c r="AK56" s="327"/>
      <c r="AL56" s="327"/>
      <c r="AM56" s="327"/>
      <c r="AN56" s="326">
        <f>SUM(AG56,AT56)</f>
        <v>0</v>
      </c>
      <c r="AO56" s="327"/>
      <c r="AP56" s="327"/>
      <c r="AQ56" s="90" t="s">
        <v>84</v>
      </c>
      <c r="AR56" s="91"/>
      <c r="AS56" s="92">
        <v>0</v>
      </c>
      <c r="AT56" s="93">
        <f>ROUND(SUM(AV56:AW56),2)</f>
        <v>0</v>
      </c>
      <c r="AU56" s="94">
        <f>'PS01_SJP - Střední jezové...'!P90</f>
        <v>0</v>
      </c>
      <c r="AV56" s="93">
        <f>'PS01_SJP - Střední jezové...'!J33</f>
        <v>0</v>
      </c>
      <c r="AW56" s="93">
        <f>'PS01_SJP - Střední jezové...'!J34</f>
        <v>0</v>
      </c>
      <c r="AX56" s="93">
        <f>'PS01_SJP - Střední jezové...'!J35</f>
        <v>0</v>
      </c>
      <c r="AY56" s="93">
        <f>'PS01_SJP - Střední jezové...'!J36</f>
        <v>0</v>
      </c>
      <c r="AZ56" s="93">
        <f>'PS01_SJP - Střední jezové...'!F33</f>
        <v>0</v>
      </c>
      <c r="BA56" s="93">
        <f>'PS01_SJP - Střední jezové...'!F34</f>
        <v>0</v>
      </c>
      <c r="BB56" s="93">
        <f>'PS01_SJP - Střední jezové...'!F35</f>
        <v>0</v>
      </c>
      <c r="BC56" s="93">
        <f>'PS01_SJP - Střední jezové...'!F36</f>
        <v>0</v>
      </c>
      <c r="BD56" s="95">
        <f>'PS01_SJP - Střední jezové...'!F37</f>
        <v>0</v>
      </c>
      <c r="BT56" s="96" t="s">
        <v>85</v>
      </c>
      <c r="BV56" s="96" t="s">
        <v>79</v>
      </c>
      <c r="BW56" s="96" t="s">
        <v>91</v>
      </c>
      <c r="BX56" s="96" t="s">
        <v>5</v>
      </c>
      <c r="CL56" s="96" t="s">
        <v>87</v>
      </c>
      <c r="CM56" s="96" t="s">
        <v>88</v>
      </c>
    </row>
    <row r="57" spans="1:91" s="7" customFormat="1" ht="24.75" customHeight="1">
      <c r="A57" s="86" t="s">
        <v>81</v>
      </c>
      <c r="B57" s="87"/>
      <c r="C57" s="88"/>
      <c r="D57" s="325" t="s">
        <v>92</v>
      </c>
      <c r="E57" s="325"/>
      <c r="F57" s="325"/>
      <c r="G57" s="325"/>
      <c r="H57" s="325"/>
      <c r="I57" s="89"/>
      <c r="J57" s="325" t="s">
        <v>93</v>
      </c>
      <c r="K57" s="325"/>
      <c r="L57" s="325"/>
      <c r="M57" s="325"/>
      <c r="N57" s="325"/>
      <c r="O57" s="325"/>
      <c r="P57" s="325"/>
      <c r="Q57" s="325"/>
      <c r="R57" s="325"/>
      <c r="S57" s="325"/>
      <c r="T57" s="325"/>
      <c r="U57" s="325"/>
      <c r="V57" s="325"/>
      <c r="W57" s="325"/>
      <c r="X57" s="325"/>
      <c r="Y57" s="325"/>
      <c r="Z57" s="325"/>
      <c r="AA57" s="325"/>
      <c r="AB57" s="325"/>
      <c r="AC57" s="325"/>
      <c r="AD57" s="325"/>
      <c r="AE57" s="325"/>
      <c r="AF57" s="325"/>
      <c r="AG57" s="326">
        <f>'PS01_PJP - Pravé jezové p...'!J30</f>
        <v>0</v>
      </c>
      <c r="AH57" s="327"/>
      <c r="AI57" s="327"/>
      <c r="AJ57" s="327"/>
      <c r="AK57" s="327"/>
      <c r="AL57" s="327"/>
      <c r="AM57" s="327"/>
      <c r="AN57" s="326">
        <f>SUM(AG57,AT57)</f>
        <v>0</v>
      </c>
      <c r="AO57" s="327"/>
      <c r="AP57" s="327"/>
      <c r="AQ57" s="90" t="s">
        <v>84</v>
      </c>
      <c r="AR57" s="91"/>
      <c r="AS57" s="92">
        <v>0</v>
      </c>
      <c r="AT57" s="93">
        <f>ROUND(SUM(AV57:AW57),2)</f>
        <v>0</v>
      </c>
      <c r="AU57" s="94">
        <f>'PS01_PJP - Pravé jezové p...'!P90</f>
        <v>0</v>
      </c>
      <c r="AV57" s="93">
        <f>'PS01_PJP - Pravé jezové p...'!J33</f>
        <v>0</v>
      </c>
      <c r="AW57" s="93">
        <f>'PS01_PJP - Pravé jezové p...'!J34</f>
        <v>0</v>
      </c>
      <c r="AX57" s="93">
        <f>'PS01_PJP - Pravé jezové p...'!J35</f>
        <v>0</v>
      </c>
      <c r="AY57" s="93">
        <f>'PS01_PJP - Pravé jezové p...'!J36</f>
        <v>0</v>
      </c>
      <c r="AZ57" s="93">
        <f>'PS01_PJP - Pravé jezové p...'!F33</f>
        <v>0</v>
      </c>
      <c r="BA57" s="93">
        <f>'PS01_PJP - Pravé jezové p...'!F34</f>
        <v>0</v>
      </c>
      <c r="BB57" s="93">
        <f>'PS01_PJP - Pravé jezové p...'!F35</f>
        <v>0</v>
      </c>
      <c r="BC57" s="93">
        <f>'PS01_PJP - Pravé jezové p...'!F36</f>
        <v>0</v>
      </c>
      <c r="BD57" s="95">
        <f>'PS01_PJP - Pravé jezové p...'!F37</f>
        <v>0</v>
      </c>
      <c r="BT57" s="96" t="s">
        <v>85</v>
      </c>
      <c r="BV57" s="96" t="s">
        <v>79</v>
      </c>
      <c r="BW57" s="96" t="s">
        <v>94</v>
      </c>
      <c r="BX57" s="96" t="s">
        <v>5</v>
      </c>
      <c r="CL57" s="96" t="s">
        <v>87</v>
      </c>
      <c r="CM57" s="96" t="s">
        <v>88</v>
      </c>
    </row>
    <row r="58" spans="1:91" s="7" customFormat="1" ht="16.5" customHeight="1">
      <c r="A58" s="86" t="s">
        <v>81</v>
      </c>
      <c r="B58" s="87"/>
      <c r="C58" s="88"/>
      <c r="D58" s="325" t="s">
        <v>95</v>
      </c>
      <c r="E58" s="325"/>
      <c r="F58" s="325"/>
      <c r="G58" s="325"/>
      <c r="H58" s="325"/>
      <c r="I58" s="89"/>
      <c r="J58" s="325" t="s">
        <v>96</v>
      </c>
      <c r="K58" s="325"/>
      <c r="L58" s="325"/>
      <c r="M58" s="325"/>
      <c r="N58" s="325"/>
      <c r="O58" s="325"/>
      <c r="P58" s="325"/>
      <c r="Q58" s="325"/>
      <c r="R58" s="325"/>
      <c r="S58" s="325"/>
      <c r="T58" s="325"/>
      <c r="U58" s="325"/>
      <c r="V58" s="325"/>
      <c r="W58" s="325"/>
      <c r="X58" s="325"/>
      <c r="Y58" s="325"/>
      <c r="Z58" s="325"/>
      <c r="AA58" s="325"/>
      <c r="AB58" s="325"/>
      <c r="AC58" s="325"/>
      <c r="AD58" s="325"/>
      <c r="AE58" s="325"/>
      <c r="AF58" s="325"/>
      <c r="AG58" s="326">
        <f>'VON - Vedlejší a ostatní ...'!J30</f>
        <v>0</v>
      </c>
      <c r="AH58" s="327"/>
      <c r="AI58" s="327"/>
      <c r="AJ58" s="327"/>
      <c r="AK58" s="327"/>
      <c r="AL58" s="327"/>
      <c r="AM58" s="327"/>
      <c r="AN58" s="326">
        <f>SUM(AG58,AT58)</f>
        <v>0</v>
      </c>
      <c r="AO58" s="327"/>
      <c r="AP58" s="327"/>
      <c r="AQ58" s="90" t="s">
        <v>84</v>
      </c>
      <c r="AR58" s="91"/>
      <c r="AS58" s="97">
        <v>0</v>
      </c>
      <c r="AT58" s="98">
        <f>ROUND(SUM(AV58:AW58),2)</f>
        <v>0</v>
      </c>
      <c r="AU58" s="99">
        <f>'VON - Vedlejší a ostatní ...'!P84</f>
        <v>0</v>
      </c>
      <c r="AV58" s="98">
        <f>'VON - Vedlejší a ostatní ...'!J33</f>
        <v>0</v>
      </c>
      <c r="AW58" s="98">
        <f>'VON - Vedlejší a ostatní ...'!J34</f>
        <v>0</v>
      </c>
      <c r="AX58" s="98">
        <f>'VON - Vedlejší a ostatní ...'!J35</f>
        <v>0</v>
      </c>
      <c r="AY58" s="98">
        <f>'VON - Vedlejší a ostatní ...'!J36</f>
        <v>0</v>
      </c>
      <c r="AZ58" s="98">
        <f>'VON - Vedlejší a ostatní ...'!F33</f>
        <v>0</v>
      </c>
      <c r="BA58" s="98">
        <f>'VON - Vedlejší a ostatní ...'!F34</f>
        <v>0</v>
      </c>
      <c r="BB58" s="98">
        <f>'VON - Vedlejší a ostatní ...'!F35</f>
        <v>0</v>
      </c>
      <c r="BC58" s="98">
        <f>'VON - Vedlejší a ostatní ...'!F36</f>
        <v>0</v>
      </c>
      <c r="BD58" s="100">
        <f>'VON - Vedlejší a ostatní ...'!F37</f>
        <v>0</v>
      </c>
      <c r="BT58" s="96" t="s">
        <v>85</v>
      </c>
      <c r="BV58" s="96" t="s">
        <v>79</v>
      </c>
      <c r="BW58" s="96" t="s">
        <v>97</v>
      </c>
      <c r="BX58" s="96" t="s">
        <v>5</v>
      </c>
      <c r="CL58" s="96" t="s">
        <v>87</v>
      </c>
      <c r="CM58" s="96" t="s">
        <v>88</v>
      </c>
    </row>
    <row r="59" spans="1:91" s="2" customFormat="1" ht="30" customHeight="1">
      <c r="A59" s="34"/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9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  <row r="60" spans="1:91" s="2" customFormat="1" ht="6.95" customHeight="1">
      <c r="A60" s="34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39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</sheetData>
  <sheetProtection algorithmName="SHA-512" hashValue="/lxpL3LgKivslK49EcimONlDrI/o3jzn0NNL+6db3eehqBP8c7HeL9Ew4PHe6UfQvQCu9H4p1dQZtDXay/XsWA==" saltValue="2Olopz6GtbfSYls/Mr7wgbrl9azG2S6BJA3PruhQ4iE/2M3LomZFpU2N/mVrtzzvfZBuFRSNWcslY+4gP+E9LA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PS01_LJP - Levé jezové po...'!C2" display="/"/>
    <hyperlink ref="A56" location="'PS01_SJP - Střední jezové...'!C2" display="/"/>
    <hyperlink ref="A57" location="'PS01_PJP - Pravé jezové p...'!C2" display="/"/>
    <hyperlink ref="A58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7" t="s">
        <v>86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88</v>
      </c>
    </row>
    <row r="4" spans="1:46" s="1" customFormat="1" ht="24.95" customHeight="1">
      <c r="B4" s="20"/>
      <c r="D4" s="103" t="s">
        <v>98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0" t="str">
        <f>'Rekapitulace stavby'!K6</f>
        <v>VD Pardubice, oprava hradících konstrukcí (nátěry, boční štíty)</v>
      </c>
      <c r="F7" s="351"/>
      <c r="G7" s="351"/>
      <c r="H7" s="351"/>
      <c r="L7" s="20"/>
    </row>
    <row r="8" spans="1:46" s="2" customFormat="1" ht="12" customHeight="1">
      <c r="A8" s="34"/>
      <c r="B8" s="39"/>
      <c r="C8" s="34"/>
      <c r="D8" s="105" t="s">
        <v>99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30" customHeight="1">
      <c r="A9" s="34"/>
      <c r="B9" s="39"/>
      <c r="C9" s="34"/>
      <c r="D9" s="34"/>
      <c r="E9" s="352" t="s">
        <v>100</v>
      </c>
      <c r="F9" s="353"/>
      <c r="G9" s="353"/>
      <c r="H9" s="353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87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22</v>
      </c>
      <c r="E12" s="34"/>
      <c r="F12" s="107" t="s">
        <v>23</v>
      </c>
      <c r="G12" s="34"/>
      <c r="H12" s="34"/>
      <c r="I12" s="105" t="s">
        <v>24</v>
      </c>
      <c r="J12" s="108" t="str">
        <f>'Rekapitulace stavby'!AN8</f>
        <v>1.11.2022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26</v>
      </c>
      <c r="E14" s="34"/>
      <c r="F14" s="34"/>
      <c r="G14" s="34"/>
      <c r="H14" s="34"/>
      <c r="I14" s="105" t="s">
        <v>27</v>
      </c>
      <c r="J14" s="107" t="s">
        <v>28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29</v>
      </c>
      <c r="F15" s="34"/>
      <c r="G15" s="34"/>
      <c r="H15" s="34"/>
      <c r="I15" s="105" t="s">
        <v>30</v>
      </c>
      <c r="J15" s="107" t="s">
        <v>31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32</v>
      </c>
      <c r="E17" s="34"/>
      <c r="F17" s="34"/>
      <c r="G17" s="34"/>
      <c r="H17" s="34"/>
      <c r="I17" s="105" t="s">
        <v>27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4" t="str">
        <f>'Rekapitulace stavby'!E14</f>
        <v>Vyplň údaj</v>
      </c>
      <c r="F18" s="355"/>
      <c r="G18" s="355"/>
      <c r="H18" s="355"/>
      <c r="I18" s="105" t="s">
        <v>30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34</v>
      </c>
      <c r="E20" s="34"/>
      <c r="F20" s="34"/>
      <c r="G20" s="34"/>
      <c r="H20" s="34"/>
      <c r="I20" s="105" t="s">
        <v>27</v>
      </c>
      <c r="J20" s="107" t="s">
        <v>35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36</v>
      </c>
      <c r="F21" s="34"/>
      <c r="G21" s="34"/>
      <c r="H21" s="34"/>
      <c r="I21" s="105" t="s">
        <v>30</v>
      </c>
      <c r="J21" s="107" t="s">
        <v>37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39</v>
      </c>
      <c r="E23" s="34"/>
      <c r="F23" s="34"/>
      <c r="G23" s="34"/>
      <c r="H23" s="34"/>
      <c r="I23" s="105" t="s">
        <v>27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40</v>
      </c>
      <c r="F24" s="34"/>
      <c r="G24" s="34"/>
      <c r="H24" s="34"/>
      <c r="I24" s="105" t="s">
        <v>30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41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6" t="s">
        <v>19</v>
      </c>
      <c r="F27" s="356"/>
      <c r="G27" s="356"/>
      <c r="H27" s="35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43</v>
      </c>
      <c r="E30" s="34"/>
      <c r="F30" s="34"/>
      <c r="G30" s="34"/>
      <c r="H30" s="34"/>
      <c r="I30" s="34"/>
      <c r="J30" s="114">
        <f>ROUND(J90,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45</v>
      </c>
      <c r="G32" s="34"/>
      <c r="H32" s="34"/>
      <c r="I32" s="115" t="s">
        <v>44</v>
      </c>
      <c r="J32" s="115" t="s">
        <v>46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47</v>
      </c>
      <c r="E33" s="105" t="s">
        <v>48</v>
      </c>
      <c r="F33" s="117">
        <f>ROUND((SUM(BE90:BE226)),  2)</f>
        <v>0</v>
      </c>
      <c r="G33" s="34"/>
      <c r="H33" s="34"/>
      <c r="I33" s="118">
        <v>0.21</v>
      </c>
      <c r="J33" s="117">
        <f>ROUND(((SUM(BE90:BE226))*I33),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49</v>
      </c>
      <c r="F34" s="117">
        <f>ROUND((SUM(BF90:BF226)),  2)</f>
        <v>0</v>
      </c>
      <c r="G34" s="34"/>
      <c r="H34" s="34"/>
      <c r="I34" s="118">
        <v>0.15</v>
      </c>
      <c r="J34" s="117">
        <f>ROUND(((SUM(BF90:BF226))*I34),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50</v>
      </c>
      <c r="F35" s="117">
        <f>ROUND((SUM(BG90:BG226)),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51</v>
      </c>
      <c r="F36" s="117">
        <f>ROUND((SUM(BH90:BH226)),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52</v>
      </c>
      <c r="F37" s="117">
        <f>ROUND((SUM(BI90:BI226)),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53</v>
      </c>
      <c r="E39" s="121"/>
      <c r="F39" s="121"/>
      <c r="G39" s="122" t="s">
        <v>54</v>
      </c>
      <c r="H39" s="123" t="s">
        <v>55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101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7" t="str">
        <f>E7</f>
        <v>VD Pardubice, oprava hradících konstrukcí (nátěry, boční štíty)</v>
      </c>
      <c r="F48" s="358"/>
      <c r="G48" s="358"/>
      <c r="H48" s="358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99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30" customHeight="1">
      <c r="A50" s="34"/>
      <c r="B50" s="35"/>
      <c r="C50" s="36"/>
      <c r="D50" s="36"/>
      <c r="E50" s="310" t="str">
        <f>E9</f>
        <v>PS01_LJP - Levé jezové pole (zdvižné stavidlo s nasazenou klapkou)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VD Pardubice</v>
      </c>
      <c r="G52" s="36"/>
      <c r="H52" s="36"/>
      <c r="I52" s="29" t="s">
        <v>24</v>
      </c>
      <c r="J52" s="59" t="str">
        <f>IF(J12="","",J12)</f>
        <v>1.11.2022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26</v>
      </c>
      <c r="D54" s="36"/>
      <c r="E54" s="36"/>
      <c r="F54" s="27" t="str">
        <f>E15</f>
        <v>Povodí Labe, státní podnik</v>
      </c>
      <c r="G54" s="36"/>
      <c r="H54" s="36"/>
      <c r="I54" s="29" t="s">
        <v>34</v>
      </c>
      <c r="J54" s="32" t="str">
        <f>E21</f>
        <v>PS PROFI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32</v>
      </c>
      <c r="D55" s="36"/>
      <c r="E55" s="36"/>
      <c r="F55" s="27" t="str">
        <f>IF(E18="","",E18)</f>
        <v>Vyplň údaj</v>
      </c>
      <c r="G55" s="36"/>
      <c r="H55" s="36"/>
      <c r="I55" s="29" t="s">
        <v>39</v>
      </c>
      <c r="J55" s="32" t="str">
        <f>E24</f>
        <v>DF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102</v>
      </c>
      <c r="D57" s="131"/>
      <c r="E57" s="131"/>
      <c r="F57" s="131"/>
      <c r="G57" s="131"/>
      <c r="H57" s="131"/>
      <c r="I57" s="131"/>
      <c r="J57" s="132" t="s">
        <v>103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75</v>
      </c>
      <c r="D59" s="36"/>
      <c r="E59" s="36"/>
      <c r="F59" s="36"/>
      <c r="G59" s="36"/>
      <c r="H59" s="36"/>
      <c r="I59" s="36"/>
      <c r="J59" s="77">
        <f>J90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104</v>
      </c>
    </row>
    <row r="60" spans="1:47" s="9" customFormat="1" ht="24.95" customHeight="1">
      <c r="B60" s="134"/>
      <c r="C60" s="135"/>
      <c r="D60" s="136" t="s">
        <v>105</v>
      </c>
      <c r="E60" s="137"/>
      <c r="F60" s="137"/>
      <c r="G60" s="137"/>
      <c r="H60" s="137"/>
      <c r="I60" s="137"/>
      <c r="J60" s="138">
        <f>J91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106</v>
      </c>
      <c r="E61" s="143"/>
      <c r="F61" s="143"/>
      <c r="G61" s="143"/>
      <c r="H61" s="143"/>
      <c r="I61" s="143"/>
      <c r="J61" s="144">
        <f>J92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107</v>
      </c>
      <c r="E62" s="143"/>
      <c r="F62" s="143"/>
      <c r="G62" s="143"/>
      <c r="H62" s="143"/>
      <c r="I62" s="143"/>
      <c r="J62" s="144">
        <f>J95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108</v>
      </c>
      <c r="E63" s="143"/>
      <c r="F63" s="143"/>
      <c r="G63" s="143"/>
      <c r="H63" s="143"/>
      <c r="I63" s="143"/>
      <c r="J63" s="144">
        <f>J113</f>
        <v>0</v>
      </c>
      <c r="K63" s="141"/>
      <c r="L63" s="145"/>
    </row>
    <row r="64" spans="1:47" s="9" customFormat="1" ht="24.95" customHeight="1">
      <c r="B64" s="134"/>
      <c r="C64" s="135"/>
      <c r="D64" s="136" t="s">
        <v>109</v>
      </c>
      <c r="E64" s="137"/>
      <c r="F64" s="137"/>
      <c r="G64" s="137"/>
      <c r="H64" s="137"/>
      <c r="I64" s="137"/>
      <c r="J64" s="138">
        <f>J127</f>
        <v>0</v>
      </c>
      <c r="K64" s="135"/>
      <c r="L64" s="139"/>
    </row>
    <row r="65" spans="1:31" s="10" customFormat="1" ht="19.899999999999999" customHeight="1">
      <c r="B65" s="140"/>
      <c r="C65" s="141"/>
      <c r="D65" s="142" t="s">
        <v>110</v>
      </c>
      <c r="E65" s="143"/>
      <c r="F65" s="143"/>
      <c r="G65" s="143"/>
      <c r="H65" s="143"/>
      <c r="I65" s="143"/>
      <c r="J65" s="144">
        <f>J128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111</v>
      </c>
      <c r="E66" s="143"/>
      <c r="F66" s="143"/>
      <c r="G66" s="143"/>
      <c r="H66" s="143"/>
      <c r="I66" s="143"/>
      <c r="J66" s="144">
        <f>J166</f>
        <v>0</v>
      </c>
      <c r="K66" s="141"/>
      <c r="L66" s="145"/>
    </row>
    <row r="67" spans="1:31" s="9" customFormat="1" ht="24.95" customHeight="1">
      <c r="B67" s="134"/>
      <c r="C67" s="135"/>
      <c r="D67" s="136" t="s">
        <v>112</v>
      </c>
      <c r="E67" s="137"/>
      <c r="F67" s="137"/>
      <c r="G67" s="137"/>
      <c r="H67" s="137"/>
      <c r="I67" s="137"/>
      <c r="J67" s="138">
        <f>J193</f>
        <v>0</v>
      </c>
      <c r="K67" s="135"/>
      <c r="L67" s="139"/>
    </row>
    <row r="68" spans="1:31" s="10" customFormat="1" ht="19.899999999999999" customHeight="1">
      <c r="B68" s="140"/>
      <c r="C68" s="141"/>
      <c r="D68" s="142" t="s">
        <v>113</v>
      </c>
      <c r="E68" s="143"/>
      <c r="F68" s="143"/>
      <c r="G68" s="143"/>
      <c r="H68" s="143"/>
      <c r="I68" s="143"/>
      <c r="J68" s="144">
        <f>J194</f>
        <v>0</v>
      </c>
      <c r="K68" s="141"/>
      <c r="L68" s="145"/>
    </row>
    <row r="69" spans="1:31" s="10" customFormat="1" ht="19.899999999999999" customHeight="1">
      <c r="B69" s="140"/>
      <c r="C69" s="141"/>
      <c r="D69" s="142" t="s">
        <v>114</v>
      </c>
      <c r="E69" s="143"/>
      <c r="F69" s="143"/>
      <c r="G69" s="143"/>
      <c r="H69" s="143"/>
      <c r="I69" s="143"/>
      <c r="J69" s="144">
        <f>J220</f>
        <v>0</v>
      </c>
      <c r="K69" s="141"/>
      <c r="L69" s="145"/>
    </row>
    <row r="70" spans="1:31" s="10" customFormat="1" ht="19.899999999999999" customHeight="1">
      <c r="B70" s="140"/>
      <c r="C70" s="141"/>
      <c r="D70" s="142" t="s">
        <v>115</v>
      </c>
      <c r="E70" s="143"/>
      <c r="F70" s="143"/>
      <c r="G70" s="143"/>
      <c r="H70" s="143"/>
      <c r="I70" s="143"/>
      <c r="J70" s="144">
        <f>J223</f>
        <v>0</v>
      </c>
      <c r="K70" s="141"/>
      <c r="L70" s="145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116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57" t="str">
        <f>E7</f>
        <v>VD Pardubice, oprava hradících konstrukcí (nátěry, boční štíty)</v>
      </c>
      <c r="F80" s="358"/>
      <c r="G80" s="358"/>
      <c r="H80" s="358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99</v>
      </c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30" customHeight="1">
      <c r="A82" s="34"/>
      <c r="B82" s="35"/>
      <c r="C82" s="36"/>
      <c r="D82" s="36"/>
      <c r="E82" s="310" t="str">
        <f>E9</f>
        <v>PS01_LJP - Levé jezové pole (zdvižné stavidlo s nasazenou klapkou)</v>
      </c>
      <c r="F82" s="359"/>
      <c r="G82" s="359"/>
      <c r="H82" s="359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22</v>
      </c>
      <c r="D84" s="36"/>
      <c r="E84" s="36"/>
      <c r="F84" s="27" t="str">
        <f>F12</f>
        <v>VD Pardubice</v>
      </c>
      <c r="G84" s="36"/>
      <c r="H84" s="36"/>
      <c r="I84" s="29" t="s">
        <v>24</v>
      </c>
      <c r="J84" s="59" t="str">
        <f>IF(J12="","",J12)</f>
        <v>1.11.2022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2" customHeight="1">
      <c r="A86" s="34"/>
      <c r="B86" s="35"/>
      <c r="C86" s="29" t="s">
        <v>26</v>
      </c>
      <c r="D86" s="36"/>
      <c r="E86" s="36"/>
      <c r="F86" s="27" t="str">
        <f>E15</f>
        <v>Povodí Labe, státní podnik</v>
      </c>
      <c r="G86" s="36"/>
      <c r="H86" s="36"/>
      <c r="I86" s="29" t="s">
        <v>34</v>
      </c>
      <c r="J86" s="32" t="str">
        <f>E21</f>
        <v>PS PROFI s.r.o.</v>
      </c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32</v>
      </c>
      <c r="D87" s="36"/>
      <c r="E87" s="36"/>
      <c r="F87" s="27" t="str">
        <f>IF(E18="","",E18)</f>
        <v>Vyplň údaj</v>
      </c>
      <c r="G87" s="36"/>
      <c r="H87" s="36"/>
      <c r="I87" s="29" t="s">
        <v>39</v>
      </c>
      <c r="J87" s="32" t="str">
        <f>E24</f>
        <v>DF</v>
      </c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46"/>
      <c r="B89" s="147"/>
      <c r="C89" s="148" t="s">
        <v>117</v>
      </c>
      <c r="D89" s="149" t="s">
        <v>62</v>
      </c>
      <c r="E89" s="149" t="s">
        <v>58</v>
      </c>
      <c r="F89" s="149" t="s">
        <v>59</v>
      </c>
      <c r="G89" s="149" t="s">
        <v>118</v>
      </c>
      <c r="H89" s="149" t="s">
        <v>119</v>
      </c>
      <c r="I89" s="149" t="s">
        <v>120</v>
      </c>
      <c r="J89" s="149" t="s">
        <v>103</v>
      </c>
      <c r="K89" s="150" t="s">
        <v>121</v>
      </c>
      <c r="L89" s="151"/>
      <c r="M89" s="68" t="s">
        <v>19</v>
      </c>
      <c r="N89" s="69" t="s">
        <v>47</v>
      </c>
      <c r="O89" s="69" t="s">
        <v>122</v>
      </c>
      <c r="P89" s="69" t="s">
        <v>123</v>
      </c>
      <c r="Q89" s="69" t="s">
        <v>124</v>
      </c>
      <c r="R89" s="69" t="s">
        <v>125</v>
      </c>
      <c r="S89" s="69" t="s">
        <v>126</v>
      </c>
      <c r="T89" s="70" t="s">
        <v>127</v>
      </c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</row>
    <row r="90" spans="1:65" s="2" customFormat="1" ht="22.9" customHeight="1">
      <c r="A90" s="34"/>
      <c r="B90" s="35"/>
      <c r="C90" s="75" t="s">
        <v>128</v>
      </c>
      <c r="D90" s="36"/>
      <c r="E90" s="36"/>
      <c r="F90" s="36"/>
      <c r="G90" s="36"/>
      <c r="H90" s="36"/>
      <c r="I90" s="36"/>
      <c r="J90" s="152">
        <f>BK90</f>
        <v>0</v>
      </c>
      <c r="K90" s="36"/>
      <c r="L90" s="39"/>
      <c r="M90" s="71"/>
      <c r="N90" s="153"/>
      <c r="O90" s="72"/>
      <c r="P90" s="154">
        <f>P91+P127+P193</f>
        <v>0</v>
      </c>
      <c r="Q90" s="72"/>
      <c r="R90" s="154">
        <f>R91+R127+R193</f>
        <v>0</v>
      </c>
      <c r="S90" s="72"/>
      <c r="T90" s="155">
        <f>T91+T127+T193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76</v>
      </c>
      <c r="AU90" s="17" t="s">
        <v>104</v>
      </c>
      <c r="BK90" s="156">
        <f>BK91+BK127+BK193</f>
        <v>0</v>
      </c>
    </row>
    <row r="91" spans="1:65" s="12" customFormat="1" ht="25.9" customHeight="1">
      <c r="B91" s="157"/>
      <c r="C91" s="158"/>
      <c r="D91" s="159" t="s">
        <v>76</v>
      </c>
      <c r="E91" s="160" t="s">
        <v>129</v>
      </c>
      <c r="F91" s="160" t="s">
        <v>130</v>
      </c>
      <c r="G91" s="158"/>
      <c r="H91" s="158"/>
      <c r="I91" s="161"/>
      <c r="J91" s="162">
        <f>BK91</f>
        <v>0</v>
      </c>
      <c r="K91" s="158"/>
      <c r="L91" s="163"/>
      <c r="M91" s="164"/>
      <c r="N91" s="165"/>
      <c r="O91" s="165"/>
      <c r="P91" s="166">
        <f>P92+P95+P113</f>
        <v>0</v>
      </c>
      <c r="Q91" s="165"/>
      <c r="R91" s="166">
        <f>R92+R95+R113</f>
        <v>0</v>
      </c>
      <c r="S91" s="165"/>
      <c r="T91" s="167">
        <f>T92+T95+T113</f>
        <v>0</v>
      </c>
      <c r="AR91" s="168" t="s">
        <v>85</v>
      </c>
      <c r="AT91" s="169" t="s">
        <v>76</v>
      </c>
      <c r="AU91" s="169" t="s">
        <v>77</v>
      </c>
      <c r="AY91" s="168" t="s">
        <v>131</v>
      </c>
      <c r="BK91" s="170">
        <f>BK92+BK95+BK113</f>
        <v>0</v>
      </c>
    </row>
    <row r="92" spans="1:65" s="12" customFormat="1" ht="22.9" customHeight="1">
      <c r="B92" s="157"/>
      <c r="C92" s="158"/>
      <c r="D92" s="159" t="s">
        <v>76</v>
      </c>
      <c r="E92" s="171" t="s">
        <v>85</v>
      </c>
      <c r="F92" s="171" t="s">
        <v>132</v>
      </c>
      <c r="G92" s="158"/>
      <c r="H92" s="158"/>
      <c r="I92" s="161"/>
      <c r="J92" s="172">
        <f>BK92</f>
        <v>0</v>
      </c>
      <c r="K92" s="158"/>
      <c r="L92" s="163"/>
      <c r="M92" s="164"/>
      <c r="N92" s="165"/>
      <c r="O92" s="165"/>
      <c r="P92" s="166">
        <f>SUM(P93:P94)</f>
        <v>0</v>
      </c>
      <c r="Q92" s="165"/>
      <c r="R92" s="166">
        <f>SUM(R93:R94)</f>
        <v>0</v>
      </c>
      <c r="S92" s="165"/>
      <c r="T92" s="167">
        <f>SUM(T93:T94)</f>
        <v>0</v>
      </c>
      <c r="AR92" s="168" t="s">
        <v>85</v>
      </c>
      <c r="AT92" s="169" t="s">
        <v>76</v>
      </c>
      <c r="AU92" s="169" t="s">
        <v>85</v>
      </c>
      <c r="AY92" s="168" t="s">
        <v>131</v>
      </c>
      <c r="BK92" s="170">
        <f>SUM(BK93:BK94)</f>
        <v>0</v>
      </c>
    </row>
    <row r="93" spans="1:65" s="2" customFormat="1" ht="21.75" customHeight="1">
      <c r="A93" s="34"/>
      <c r="B93" s="35"/>
      <c r="C93" s="173" t="s">
        <v>85</v>
      </c>
      <c r="D93" s="173" t="s">
        <v>133</v>
      </c>
      <c r="E93" s="174" t="s">
        <v>134</v>
      </c>
      <c r="F93" s="175" t="s">
        <v>135</v>
      </c>
      <c r="G93" s="176" t="s">
        <v>136</v>
      </c>
      <c r="H93" s="177">
        <v>24.3</v>
      </c>
      <c r="I93" s="178"/>
      <c r="J93" s="179">
        <f>ROUND(I93*H93,2)</f>
        <v>0</v>
      </c>
      <c r="K93" s="175" t="s">
        <v>19</v>
      </c>
      <c r="L93" s="39"/>
      <c r="M93" s="180" t="s">
        <v>19</v>
      </c>
      <c r="N93" s="181" t="s">
        <v>48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137</v>
      </c>
      <c r="AT93" s="184" t="s">
        <v>133</v>
      </c>
      <c r="AU93" s="184" t="s">
        <v>88</v>
      </c>
      <c r="AY93" s="17" t="s">
        <v>131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85</v>
      </c>
      <c r="BK93" s="185">
        <f>ROUND(I93*H93,2)</f>
        <v>0</v>
      </c>
      <c r="BL93" s="17" t="s">
        <v>137</v>
      </c>
      <c r="BM93" s="184" t="s">
        <v>88</v>
      </c>
    </row>
    <row r="94" spans="1:65" s="2" customFormat="1" ht="48.75">
      <c r="A94" s="34"/>
      <c r="B94" s="35"/>
      <c r="C94" s="36"/>
      <c r="D94" s="186" t="s">
        <v>138</v>
      </c>
      <c r="E94" s="36"/>
      <c r="F94" s="187" t="s">
        <v>139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138</v>
      </c>
      <c r="AU94" s="17" t="s">
        <v>88</v>
      </c>
    </row>
    <row r="95" spans="1:65" s="12" customFormat="1" ht="22.9" customHeight="1">
      <c r="B95" s="157"/>
      <c r="C95" s="158"/>
      <c r="D95" s="159" t="s">
        <v>76</v>
      </c>
      <c r="E95" s="171" t="s">
        <v>140</v>
      </c>
      <c r="F95" s="171" t="s">
        <v>141</v>
      </c>
      <c r="G95" s="158"/>
      <c r="H95" s="158"/>
      <c r="I95" s="161"/>
      <c r="J95" s="172">
        <f>BK95</f>
        <v>0</v>
      </c>
      <c r="K95" s="158"/>
      <c r="L95" s="163"/>
      <c r="M95" s="164"/>
      <c r="N95" s="165"/>
      <c r="O95" s="165"/>
      <c r="P95" s="166">
        <f>SUM(P96:P112)</f>
        <v>0</v>
      </c>
      <c r="Q95" s="165"/>
      <c r="R95" s="166">
        <f>SUM(R96:R112)</f>
        <v>0</v>
      </c>
      <c r="S95" s="165"/>
      <c r="T95" s="167">
        <f>SUM(T96:T112)</f>
        <v>0</v>
      </c>
      <c r="AR95" s="168" t="s">
        <v>85</v>
      </c>
      <c r="AT95" s="169" t="s">
        <v>76</v>
      </c>
      <c r="AU95" s="169" t="s">
        <v>85</v>
      </c>
      <c r="AY95" s="168" t="s">
        <v>131</v>
      </c>
      <c r="BK95" s="170">
        <f>SUM(BK96:BK112)</f>
        <v>0</v>
      </c>
    </row>
    <row r="96" spans="1:65" s="2" customFormat="1" ht="44.25" customHeight="1">
      <c r="A96" s="34"/>
      <c r="B96" s="35"/>
      <c r="C96" s="173" t="s">
        <v>88</v>
      </c>
      <c r="D96" s="173" t="s">
        <v>133</v>
      </c>
      <c r="E96" s="174" t="s">
        <v>142</v>
      </c>
      <c r="F96" s="175" t="s">
        <v>143</v>
      </c>
      <c r="G96" s="176" t="s">
        <v>144</v>
      </c>
      <c r="H96" s="177">
        <v>252</v>
      </c>
      <c r="I96" s="178"/>
      <c r="J96" s="179">
        <f>ROUND(I96*H96,2)</f>
        <v>0</v>
      </c>
      <c r="K96" s="175" t="s">
        <v>145</v>
      </c>
      <c r="L96" s="39"/>
      <c r="M96" s="180" t="s">
        <v>19</v>
      </c>
      <c r="N96" s="181" t="s">
        <v>48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137</v>
      </c>
      <c r="AT96" s="184" t="s">
        <v>133</v>
      </c>
      <c r="AU96" s="184" t="s">
        <v>88</v>
      </c>
      <c r="AY96" s="17" t="s">
        <v>131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85</v>
      </c>
      <c r="BK96" s="185">
        <f>ROUND(I96*H96,2)</f>
        <v>0</v>
      </c>
      <c r="BL96" s="17" t="s">
        <v>137</v>
      </c>
      <c r="BM96" s="184" t="s">
        <v>137</v>
      </c>
    </row>
    <row r="97" spans="1:65" s="2" customFormat="1" ht="11.25">
      <c r="A97" s="34"/>
      <c r="B97" s="35"/>
      <c r="C97" s="36"/>
      <c r="D97" s="191" t="s">
        <v>146</v>
      </c>
      <c r="E97" s="36"/>
      <c r="F97" s="192" t="s">
        <v>147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146</v>
      </c>
      <c r="AU97" s="17" t="s">
        <v>88</v>
      </c>
    </row>
    <row r="98" spans="1:65" s="13" customFormat="1" ht="11.25">
      <c r="B98" s="193"/>
      <c r="C98" s="194"/>
      <c r="D98" s="186" t="s">
        <v>148</v>
      </c>
      <c r="E98" s="195" t="s">
        <v>19</v>
      </c>
      <c r="F98" s="196" t="s">
        <v>149</v>
      </c>
      <c r="G98" s="194"/>
      <c r="H98" s="197">
        <v>108</v>
      </c>
      <c r="I98" s="198"/>
      <c r="J98" s="194"/>
      <c r="K98" s="194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148</v>
      </c>
      <c r="AU98" s="203" t="s">
        <v>88</v>
      </c>
      <c r="AV98" s="13" t="s">
        <v>88</v>
      </c>
      <c r="AW98" s="13" t="s">
        <v>38</v>
      </c>
      <c r="AX98" s="13" t="s">
        <v>77</v>
      </c>
      <c r="AY98" s="203" t="s">
        <v>131</v>
      </c>
    </row>
    <row r="99" spans="1:65" s="13" customFormat="1" ht="11.25">
      <c r="B99" s="193"/>
      <c r="C99" s="194"/>
      <c r="D99" s="186" t="s">
        <v>148</v>
      </c>
      <c r="E99" s="195" t="s">
        <v>19</v>
      </c>
      <c r="F99" s="196" t="s">
        <v>150</v>
      </c>
      <c r="G99" s="194"/>
      <c r="H99" s="197">
        <v>144</v>
      </c>
      <c r="I99" s="198"/>
      <c r="J99" s="194"/>
      <c r="K99" s="194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148</v>
      </c>
      <c r="AU99" s="203" t="s">
        <v>88</v>
      </c>
      <c r="AV99" s="13" t="s">
        <v>88</v>
      </c>
      <c r="AW99" s="13" t="s">
        <v>38</v>
      </c>
      <c r="AX99" s="13" t="s">
        <v>77</v>
      </c>
      <c r="AY99" s="203" t="s">
        <v>131</v>
      </c>
    </row>
    <row r="100" spans="1:65" s="14" customFormat="1" ht="11.25">
      <c r="B100" s="204"/>
      <c r="C100" s="205"/>
      <c r="D100" s="186" t="s">
        <v>148</v>
      </c>
      <c r="E100" s="206" t="s">
        <v>19</v>
      </c>
      <c r="F100" s="207" t="s">
        <v>151</v>
      </c>
      <c r="G100" s="205"/>
      <c r="H100" s="208">
        <v>252</v>
      </c>
      <c r="I100" s="209"/>
      <c r="J100" s="205"/>
      <c r="K100" s="205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148</v>
      </c>
      <c r="AU100" s="214" t="s">
        <v>88</v>
      </c>
      <c r="AV100" s="14" t="s">
        <v>137</v>
      </c>
      <c r="AW100" s="14" t="s">
        <v>38</v>
      </c>
      <c r="AX100" s="14" t="s">
        <v>85</v>
      </c>
      <c r="AY100" s="214" t="s">
        <v>131</v>
      </c>
    </row>
    <row r="101" spans="1:65" s="2" customFormat="1" ht="49.15" customHeight="1">
      <c r="A101" s="34"/>
      <c r="B101" s="35"/>
      <c r="C101" s="173" t="s">
        <v>152</v>
      </c>
      <c r="D101" s="173" t="s">
        <v>133</v>
      </c>
      <c r="E101" s="174" t="s">
        <v>153</v>
      </c>
      <c r="F101" s="175" t="s">
        <v>154</v>
      </c>
      <c r="G101" s="176" t="s">
        <v>144</v>
      </c>
      <c r="H101" s="177">
        <v>45360</v>
      </c>
      <c r="I101" s="178"/>
      <c r="J101" s="179">
        <f>ROUND(I101*H101,2)</f>
        <v>0</v>
      </c>
      <c r="K101" s="175" t="s">
        <v>145</v>
      </c>
      <c r="L101" s="39"/>
      <c r="M101" s="180" t="s">
        <v>19</v>
      </c>
      <c r="N101" s="181" t="s">
        <v>48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137</v>
      </c>
      <c r="AT101" s="184" t="s">
        <v>133</v>
      </c>
      <c r="AU101" s="184" t="s">
        <v>88</v>
      </c>
      <c r="AY101" s="17" t="s">
        <v>131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85</v>
      </c>
      <c r="BK101" s="185">
        <f>ROUND(I101*H101,2)</f>
        <v>0</v>
      </c>
      <c r="BL101" s="17" t="s">
        <v>137</v>
      </c>
      <c r="BM101" s="184" t="s">
        <v>155</v>
      </c>
    </row>
    <row r="102" spans="1:65" s="2" customFormat="1" ht="11.25">
      <c r="A102" s="34"/>
      <c r="B102" s="35"/>
      <c r="C102" s="36"/>
      <c r="D102" s="191" t="s">
        <v>146</v>
      </c>
      <c r="E102" s="36"/>
      <c r="F102" s="192" t="s">
        <v>156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146</v>
      </c>
      <c r="AU102" s="17" t="s">
        <v>88</v>
      </c>
    </row>
    <row r="103" spans="1:65" s="13" customFormat="1" ht="11.25">
      <c r="B103" s="193"/>
      <c r="C103" s="194"/>
      <c r="D103" s="186" t="s">
        <v>148</v>
      </c>
      <c r="E103" s="195" t="s">
        <v>19</v>
      </c>
      <c r="F103" s="196" t="s">
        <v>157</v>
      </c>
      <c r="G103" s="194"/>
      <c r="H103" s="197">
        <v>45360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148</v>
      </c>
      <c r="AU103" s="203" t="s">
        <v>88</v>
      </c>
      <c r="AV103" s="13" t="s">
        <v>88</v>
      </c>
      <c r="AW103" s="13" t="s">
        <v>38</v>
      </c>
      <c r="AX103" s="13" t="s">
        <v>77</v>
      </c>
      <c r="AY103" s="203" t="s">
        <v>131</v>
      </c>
    </row>
    <row r="104" spans="1:65" s="14" customFormat="1" ht="11.25">
      <c r="B104" s="204"/>
      <c r="C104" s="205"/>
      <c r="D104" s="186" t="s">
        <v>148</v>
      </c>
      <c r="E104" s="206" t="s">
        <v>19</v>
      </c>
      <c r="F104" s="207" t="s">
        <v>151</v>
      </c>
      <c r="G104" s="205"/>
      <c r="H104" s="208">
        <v>45360</v>
      </c>
      <c r="I104" s="209"/>
      <c r="J104" s="205"/>
      <c r="K104" s="205"/>
      <c r="L104" s="210"/>
      <c r="M104" s="211"/>
      <c r="N104" s="212"/>
      <c r="O104" s="212"/>
      <c r="P104" s="212"/>
      <c r="Q104" s="212"/>
      <c r="R104" s="212"/>
      <c r="S104" s="212"/>
      <c r="T104" s="213"/>
      <c r="AT104" s="214" t="s">
        <v>148</v>
      </c>
      <c r="AU104" s="214" t="s">
        <v>88</v>
      </c>
      <c r="AV104" s="14" t="s">
        <v>137</v>
      </c>
      <c r="AW104" s="14" t="s">
        <v>38</v>
      </c>
      <c r="AX104" s="14" t="s">
        <v>85</v>
      </c>
      <c r="AY104" s="214" t="s">
        <v>131</v>
      </c>
    </row>
    <row r="105" spans="1:65" s="2" customFormat="1" ht="44.25" customHeight="1">
      <c r="A105" s="34"/>
      <c r="B105" s="35"/>
      <c r="C105" s="173" t="s">
        <v>137</v>
      </c>
      <c r="D105" s="173" t="s">
        <v>133</v>
      </c>
      <c r="E105" s="174" t="s">
        <v>158</v>
      </c>
      <c r="F105" s="175" t="s">
        <v>159</v>
      </c>
      <c r="G105" s="176" t="s">
        <v>144</v>
      </c>
      <c r="H105" s="177">
        <v>252</v>
      </c>
      <c r="I105" s="178"/>
      <c r="J105" s="179">
        <f>ROUND(I105*H105,2)</f>
        <v>0</v>
      </c>
      <c r="K105" s="175" t="s">
        <v>145</v>
      </c>
      <c r="L105" s="39"/>
      <c r="M105" s="180" t="s">
        <v>19</v>
      </c>
      <c r="N105" s="181" t="s">
        <v>48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137</v>
      </c>
      <c r="AT105" s="184" t="s">
        <v>133</v>
      </c>
      <c r="AU105" s="184" t="s">
        <v>88</v>
      </c>
      <c r="AY105" s="17" t="s">
        <v>131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85</v>
      </c>
      <c r="BK105" s="185">
        <f>ROUND(I105*H105,2)</f>
        <v>0</v>
      </c>
      <c r="BL105" s="17" t="s">
        <v>137</v>
      </c>
      <c r="BM105" s="184" t="s">
        <v>160</v>
      </c>
    </row>
    <row r="106" spans="1:65" s="2" customFormat="1" ht="11.25">
      <c r="A106" s="34"/>
      <c r="B106" s="35"/>
      <c r="C106" s="36"/>
      <c r="D106" s="191" t="s">
        <v>146</v>
      </c>
      <c r="E106" s="36"/>
      <c r="F106" s="192" t="s">
        <v>161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146</v>
      </c>
      <c r="AU106" s="17" t="s">
        <v>88</v>
      </c>
    </row>
    <row r="107" spans="1:65" s="2" customFormat="1" ht="33" customHeight="1">
      <c r="A107" s="34"/>
      <c r="B107" s="35"/>
      <c r="C107" s="173" t="s">
        <v>162</v>
      </c>
      <c r="D107" s="173" t="s">
        <v>133</v>
      </c>
      <c r="E107" s="174" t="s">
        <v>163</v>
      </c>
      <c r="F107" s="175" t="s">
        <v>164</v>
      </c>
      <c r="G107" s="176" t="s">
        <v>144</v>
      </c>
      <c r="H107" s="177">
        <v>742.5</v>
      </c>
      <c r="I107" s="178"/>
      <c r="J107" s="179">
        <f>ROUND(I107*H107,2)</f>
        <v>0</v>
      </c>
      <c r="K107" s="175" t="s">
        <v>145</v>
      </c>
      <c r="L107" s="39"/>
      <c r="M107" s="180" t="s">
        <v>19</v>
      </c>
      <c r="N107" s="181" t="s">
        <v>48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137</v>
      </c>
      <c r="AT107" s="184" t="s">
        <v>133</v>
      </c>
      <c r="AU107" s="184" t="s">
        <v>88</v>
      </c>
      <c r="AY107" s="17" t="s">
        <v>131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85</v>
      </c>
      <c r="BK107" s="185">
        <f>ROUND(I107*H107,2)</f>
        <v>0</v>
      </c>
      <c r="BL107" s="17" t="s">
        <v>137</v>
      </c>
      <c r="BM107" s="184" t="s">
        <v>165</v>
      </c>
    </row>
    <row r="108" spans="1:65" s="2" customFormat="1" ht="11.25">
      <c r="A108" s="34"/>
      <c r="B108" s="35"/>
      <c r="C108" s="36"/>
      <c r="D108" s="191" t="s">
        <v>146</v>
      </c>
      <c r="E108" s="36"/>
      <c r="F108" s="192" t="s">
        <v>166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146</v>
      </c>
      <c r="AU108" s="17" t="s">
        <v>88</v>
      </c>
    </row>
    <row r="109" spans="1:65" s="2" customFormat="1" ht="48.75">
      <c r="A109" s="34"/>
      <c r="B109" s="35"/>
      <c r="C109" s="36"/>
      <c r="D109" s="186" t="s">
        <v>138</v>
      </c>
      <c r="E109" s="36"/>
      <c r="F109" s="187" t="s">
        <v>167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138</v>
      </c>
      <c r="AU109" s="17" t="s">
        <v>88</v>
      </c>
    </row>
    <row r="110" spans="1:65" s="13" customFormat="1" ht="11.25">
      <c r="B110" s="193"/>
      <c r="C110" s="194"/>
      <c r="D110" s="186" t="s">
        <v>148</v>
      </c>
      <c r="E110" s="195" t="s">
        <v>19</v>
      </c>
      <c r="F110" s="196" t="s">
        <v>168</v>
      </c>
      <c r="G110" s="194"/>
      <c r="H110" s="197">
        <v>330</v>
      </c>
      <c r="I110" s="198"/>
      <c r="J110" s="194"/>
      <c r="K110" s="194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148</v>
      </c>
      <c r="AU110" s="203" t="s">
        <v>88</v>
      </c>
      <c r="AV110" s="13" t="s">
        <v>88</v>
      </c>
      <c r="AW110" s="13" t="s">
        <v>38</v>
      </c>
      <c r="AX110" s="13" t="s">
        <v>77</v>
      </c>
      <c r="AY110" s="203" t="s">
        <v>131</v>
      </c>
    </row>
    <row r="111" spans="1:65" s="13" customFormat="1" ht="11.25">
      <c r="B111" s="193"/>
      <c r="C111" s="194"/>
      <c r="D111" s="186" t="s">
        <v>148</v>
      </c>
      <c r="E111" s="195" t="s">
        <v>19</v>
      </c>
      <c r="F111" s="196" t="s">
        <v>169</v>
      </c>
      <c r="G111" s="194"/>
      <c r="H111" s="197">
        <v>412.5</v>
      </c>
      <c r="I111" s="198"/>
      <c r="J111" s="194"/>
      <c r="K111" s="194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148</v>
      </c>
      <c r="AU111" s="203" t="s">
        <v>88</v>
      </c>
      <c r="AV111" s="13" t="s">
        <v>88</v>
      </c>
      <c r="AW111" s="13" t="s">
        <v>38</v>
      </c>
      <c r="AX111" s="13" t="s">
        <v>77</v>
      </c>
      <c r="AY111" s="203" t="s">
        <v>131</v>
      </c>
    </row>
    <row r="112" spans="1:65" s="14" customFormat="1" ht="11.25">
      <c r="B112" s="204"/>
      <c r="C112" s="205"/>
      <c r="D112" s="186" t="s">
        <v>148</v>
      </c>
      <c r="E112" s="206" t="s">
        <v>19</v>
      </c>
      <c r="F112" s="207" t="s">
        <v>151</v>
      </c>
      <c r="G112" s="205"/>
      <c r="H112" s="208">
        <v>742.5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148</v>
      </c>
      <c r="AU112" s="214" t="s">
        <v>88</v>
      </c>
      <c r="AV112" s="14" t="s">
        <v>137</v>
      </c>
      <c r="AW112" s="14" t="s">
        <v>38</v>
      </c>
      <c r="AX112" s="14" t="s">
        <v>85</v>
      </c>
      <c r="AY112" s="214" t="s">
        <v>131</v>
      </c>
    </row>
    <row r="113" spans="1:65" s="12" customFormat="1" ht="22.9" customHeight="1">
      <c r="B113" s="157"/>
      <c r="C113" s="158"/>
      <c r="D113" s="159" t="s">
        <v>76</v>
      </c>
      <c r="E113" s="171" t="s">
        <v>170</v>
      </c>
      <c r="F113" s="171" t="s">
        <v>171</v>
      </c>
      <c r="G113" s="158"/>
      <c r="H113" s="158"/>
      <c r="I113" s="161"/>
      <c r="J113" s="172">
        <f>BK113</f>
        <v>0</v>
      </c>
      <c r="K113" s="158"/>
      <c r="L113" s="163"/>
      <c r="M113" s="164"/>
      <c r="N113" s="165"/>
      <c r="O113" s="165"/>
      <c r="P113" s="166">
        <f>SUM(P114:P126)</f>
        <v>0</v>
      </c>
      <c r="Q113" s="165"/>
      <c r="R113" s="166">
        <f>SUM(R114:R126)</f>
        <v>0</v>
      </c>
      <c r="S113" s="165"/>
      <c r="T113" s="167">
        <f>SUM(T114:T126)</f>
        <v>0</v>
      </c>
      <c r="AR113" s="168" t="s">
        <v>85</v>
      </c>
      <c r="AT113" s="169" t="s">
        <v>76</v>
      </c>
      <c r="AU113" s="169" t="s">
        <v>85</v>
      </c>
      <c r="AY113" s="168" t="s">
        <v>131</v>
      </c>
      <c r="BK113" s="170">
        <f>SUM(BK114:BK126)</f>
        <v>0</v>
      </c>
    </row>
    <row r="114" spans="1:65" s="2" customFormat="1" ht="55.5" customHeight="1">
      <c r="A114" s="34"/>
      <c r="B114" s="35"/>
      <c r="C114" s="173" t="s">
        <v>155</v>
      </c>
      <c r="D114" s="173" t="s">
        <v>133</v>
      </c>
      <c r="E114" s="174" t="s">
        <v>172</v>
      </c>
      <c r="F114" s="175" t="s">
        <v>173</v>
      </c>
      <c r="G114" s="176" t="s">
        <v>136</v>
      </c>
      <c r="H114" s="177">
        <v>25.3</v>
      </c>
      <c r="I114" s="178"/>
      <c r="J114" s="179">
        <f>ROUND(I114*H114,2)</f>
        <v>0</v>
      </c>
      <c r="K114" s="175" t="s">
        <v>145</v>
      </c>
      <c r="L114" s="39"/>
      <c r="M114" s="180" t="s">
        <v>19</v>
      </c>
      <c r="N114" s="181" t="s">
        <v>48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137</v>
      </c>
      <c r="AT114" s="184" t="s">
        <v>133</v>
      </c>
      <c r="AU114" s="184" t="s">
        <v>88</v>
      </c>
      <c r="AY114" s="17" t="s">
        <v>131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85</v>
      </c>
      <c r="BK114" s="185">
        <f>ROUND(I114*H114,2)</f>
        <v>0</v>
      </c>
      <c r="BL114" s="17" t="s">
        <v>137</v>
      </c>
      <c r="BM114" s="184" t="s">
        <v>174</v>
      </c>
    </row>
    <row r="115" spans="1:65" s="2" customFormat="1" ht="11.25">
      <c r="A115" s="34"/>
      <c r="B115" s="35"/>
      <c r="C115" s="36"/>
      <c r="D115" s="191" t="s">
        <v>146</v>
      </c>
      <c r="E115" s="36"/>
      <c r="F115" s="192" t="s">
        <v>175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146</v>
      </c>
      <c r="AU115" s="17" t="s">
        <v>88</v>
      </c>
    </row>
    <row r="116" spans="1:65" s="13" customFormat="1" ht="11.25">
      <c r="B116" s="193"/>
      <c r="C116" s="194"/>
      <c r="D116" s="186" t="s">
        <v>148</v>
      </c>
      <c r="E116" s="195" t="s">
        <v>19</v>
      </c>
      <c r="F116" s="196" t="s">
        <v>176</v>
      </c>
      <c r="G116" s="194"/>
      <c r="H116" s="197">
        <v>22</v>
      </c>
      <c r="I116" s="198"/>
      <c r="J116" s="194"/>
      <c r="K116" s="194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148</v>
      </c>
      <c r="AU116" s="203" t="s">
        <v>88</v>
      </c>
      <c r="AV116" s="13" t="s">
        <v>88</v>
      </c>
      <c r="AW116" s="13" t="s">
        <v>38</v>
      </c>
      <c r="AX116" s="13" t="s">
        <v>77</v>
      </c>
      <c r="AY116" s="203" t="s">
        <v>131</v>
      </c>
    </row>
    <row r="117" spans="1:65" s="13" customFormat="1" ht="11.25">
      <c r="B117" s="193"/>
      <c r="C117" s="194"/>
      <c r="D117" s="186" t="s">
        <v>148</v>
      </c>
      <c r="E117" s="195" t="s">
        <v>19</v>
      </c>
      <c r="F117" s="196" t="s">
        <v>177</v>
      </c>
      <c r="G117" s="194"/>
      <c r="H117" s="197">
        <v>0.4</v>
      </c>
      <c r="I117" s="198"/>
      <c r="J117" s="194"/>
      <c r="K117" s="194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148</v>
      </c>
      <c r="AU117" s="203" t="s">
        <v>88</v>
      </c>
      <c r="AV117" s="13" t="s">
        <v>88</v>
      </c>
      <c r="AW117" s="13" t="s">
        <v>38</v>
      </c>
      <c r="AX117" s="13" t="s">
        <v>77</v>
      </c>
      <c r="AY117" s="203" t="s">
        <v>131</v>
      </c>
    </row>
    <row r="118" spans="1:65" s="13" customFormat="1" ht="11.25">
      <c r="B118" s="193"/>
      <c r="C118" s="194"/>
      <c r="D118" s="186" t="s">
        <v>148</v>
      </c>
      <c r="E118" s="195" t="s">
        <v>19</v>
      </c>
      <c r="F118" s="196" t="s">
        <v>178</v>
      </c>
      <c r="G118" s="194"/>
      <c r="H118" s="197">
        <v>2.4</v>
      </c>
      <c r="I118" s="198"/>
      <c r="J118" s="194"/>
      <c r="K118" s="194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148</v>
      </c>
      <c r="AU118" s="203" t="s">
        <v>88</v>
      </c>
      <c r="AV118" s="13" t="s">
        <v>88</v>
      </c>
      <c r="AW118" s="13" t="s">
        <v>38</v>
      </c>
      <c r="AX118" s="13" t="s">
        <v>77</v>
      </c>
      <c r="AY118" s="203" t="s">
        <v>131</v>
      </c>
    </row>
    <row r="119" spans="1:65" s="13" customFormat="1" ht="11.25">
      <c r="B119" s="193"/>
      <c r="C119" s="194"/>
      <c r="D119" s="186" t="s">
        <v>148</v>
      </c>
      <c r="E119" s="195" t="s">
        <v>19</v>
      </c>
      <c r="F119" s="196" t="s">
        <v>179</v>
      </c>
      <c r="G119" s="194"/>
      <c r="H119" s="197">
        <v>0.5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148</v>
      </c>
      <c r="AU119" s="203" t="s">
        <v>88</v>
      </c>
      <c r="AV119" s="13" t="s">
        <v>88</v>
      </c>
      <c r="AW119" s="13" t="s">
        <v>38</v>
      </c>
      <c r="AX119" s="13" t="s">
        <v>77</v>
      </c>
      <c r="AY119" s="203" t="s">
        <v>131</v>
      </c>
    </row>
    <row r="120" spans="1:65" s="14" customFormat="1" ht="11.25">
      <c r="B120" s="204"/>
      <c r="C120" s="205"/>
      <c r="D120" s="186" t="s">
        <v>148</v>
      </c>
      <c r="E120" s="206" t="s">
        <v>19</v>
      </c>
      <c r="F120" s="207" t="s">
        <v>151</v>
      </c>
      <c r="G120" s="205"/>
      <c r="H120" s="208">
        <v>25.299999999999997</v>
      </c>
      <c r="I120" s="209"/>
      <c r="J120" s="205"/>
      <c r="K120" s="205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148</v>
      </c>
      <c r="AU120" s="214" t="s">
        <v>88</v>
      </c>
      <c r="AV120" s="14" t="s">
        <v>137</v>
      </c>
      <c r="AW120" s="14" t="s">
        <v>38</v>
      </c>
      <c r="AX120" s="14" t="s">
        <v>85</v>
      </c>
      <c r="AY120" s="214" t="s">
        <v>131</v>
      </c>
    </row>
    <row r="121" spans="1:65" s="2" customFormat="1" ht="37.9" customHeight="1">
      <c r="A121" s="34"/>
      <c r="B121" s="35"/>
      <c r="C121" s="173" t="s">
        <v>180</v>
      </c>
      <c r="D121" s="173" t="s">
        <v>133</v>
      </c>
      <c r="E121" s="174" t="s">
        <v>181</v>
      </c>
      <c r="F121" s="175" t="s">
        <v>182</v>
      </c>
      <c r="G121" s="176" t="s">
        <v>136</v>
      </c>
      <c r="H121" s="177">
        <v>24.3</v>
      </c>
      <c r="I121" s="178"/>
      <c r="J121" s="179">
        <f>ROUND(I121*H121,2)</f>
        <v>0</v>
      </c>
      <c r="K121" s="175" t="s">
        <v>145</v>
      </c>
      <c r="L121" s="39"/>
      <c r="M121" s="180" t="s">
        <v>19</v>
      </c>
      <c r="N121" s="181" t="s">
        <v>48</v>
      </c>
      <c r="O121" s="64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137</v>
      </c>
      <c r="AT121" s="184" t="s">
        <v>133</v>
      </c>
      <c r="AU121" s="184" t="s">
        <v>88</v>
      </c>
      <c r="AY121" s="17" t="s">
        <v>131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85</v>
      </c>
      <c r="BK121" s="185">
        <f>ROUND(I121*H121,2)</f>
        <v>0</v>
      </c>
      <c r="BL121" s="17" t="s">
        <v>137</v>
      </c>
      <c r="BM121" s="184" t="s">
        <v>183</v>
      </c>
    </row>
    <row r="122" spans="1:65" s="2" customFormat="1" ht="11.25">
      <c r="A122" s="34"/>
      <c r="B122" s="35"/>
      <c r="C122" s="36"/>
      <c r="D122" s="191" t="s">
        <v>146</v>
      </c>
      <c r="E122" s="36"/>
      <c r="F122" s="192" t="s">
        <v>184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146</v>
      </c>
      <c r="AU122" s="17" t="s">
        <v>88</v>
      </c>
    </row>
    <row r="123" spans="1:65" s="2" customFormat="1" ht="49.15" customHeight="1">
      <c r="A123" s="34"/>
      <c r="B123" s="35"/>
      <c r="C123" s="173" t="s">
        <v>160</v>
      </c>
      <c r="D123" s="173" t="s">
        <v>133</v>
      </c>
      <c r="E123" s="174" t="s">
        <v>185</v>
      </c>
      <c r="F123" s="175" t="s">
        <v>186</v>
      </c>
      <c r="G123" s="176" t="s">
        <v>136</v>
      </c>
      <c r="H123" s="177">
        <v>461.7</v>
      </c>
      <c r="I123" s="178"/>
      <c r="J123" s="179">
        <f>ROUND(I123*H123,2)</f>
        <v>0</v>
      </c>
      <c r="K123" s="175" t="s">
        <v>145</v>
      </c>
      <c r="L123" s="39"/>
      <c r="M123" s="180" t="s">
        <v>19</v>
      </c>
      <c r="N123" s="181" t="s">
        <v>48</v>
      </c>
      <c r="O123" s="64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137</v>
      </c>
      <c r="AT123" s="184" t="s">
        <v>133</v>
      </c>
      <c r="AU123" s="184" t="s">
        <v>88</v>
      </c>
      <c r="AY123" s="17" t="s">
        <v>131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85</v>
      </c>
      <c r="BK123" s="185">
        <f>ROUND(I123*H123,2)</f>
        <v>0</v>
      </c>
      <c r="BL123" s="17" t="s">
        <v>137</v>
      </c>
      <c r="BM123" s="184" t="s">
        <v>187</v>
      </c>
    </row>
    <row r="124" spans="1:65" s="2" customFormat="1" ht="11.25">
      <c r="A124" s="34"/>
      <c r="B124" s="35"/>
      <c r="C124" s="36"/>
      <c r="D124" s="191" t="s">
        <v>146</v>
      </c>
      <c r="E124" s="36"/>
      <c r="F124" s="192" t="s">
        <v>188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146</v>
      </c>
      <c r="AU124" s="17" t="s">
        <v>88</v>
      </c>
    </row>
    <row r="125" spans="1:65" s="13" customFormat="1" ht="11.25">
      <c r="B125" s="193"/>
      <c r="C125" s="194"/>
      <c r="D125" s="186" t="s">
        <v>148</v>
      </c>
      <c r="E125" s="195" t="s">
        <v>19</v>
      </c>
      <c r="F125" s="196" t="s">
        <v>189</v>
      </c>
      <c r="G125" s="194"/>
      <c r="H125" s="197">
        <v>461.7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148</v>
      </c>
      <c r="AU125" s="203" t="s">
        <v>88</v>
      </c>
      <c r="AV125" s="13" t="s">
        <v>88</v>
      </c>
      <c r="AW125" s="13" t="s">
        <v>38</v>
      </c>
      <c r="AX125" s="13" t="s">
        <v>77</v>
      </c>
      <c r="AY125" s="203" t="s">
        <v>131</v>
      </c>
    </row>
    <row r="126" spans="1:65" s="14" customFormat="1" ht="11.25">
      <c r="B126" s="204"/>
      <c r="C126" s="205"/>
      <c r="D126" s="186" t="s">
        <v>148</v>
      </c>
      <c r="E126" s="206" t="s">
        <v>19</v>
      </c>
      <c r="F126" s="207" t="s">
        <v>151</v>
      </c>
      <c r="G126" s="205"/>
      <c r="H126" s="208">
        <v>461.7</v>
      </c>
      <c r="I126" s="209"/>
      <c r="J126" s="205"/>
      <c r="K126" s="205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148</v>
      </c>
      <c r="AU126" s="214" t="s">
        <v>88</v>
      </c>
      <c r="AV126" s="14" t="s">
        <v>137</v>
      </c>
      <c r="AW126" s="14" t="s">
        <v>38</v>
      </c>
      <c r="AX126" s="14" t="s">
        <v>85</v>
      </c>
      <c r="AY126" s="214" t="s">
        <v>131</v>
      </c>
    </row>
    <row r="127" spans="1:65" s="12" customFormat="1" ht="25.9" customHeight="1">
      <c r="B127" s="157"/>
      <c r="C127" s="158"/>
      <c r="D127" s="159" t="s">
        <v>76</v>
      </c>
      <c r="E127" s="160" t="s">
        <v>190</v>
      </c>
      <c r="F127" s="160" t="s">
        <v>191</v>
      </c>
      <c r="G127" s="158"/>
      <c r="H127" s="158"/>
      <c r="I127" s="161"/>
      <c r="J127" s="162">
        <f>BK127</f>
        <v>0</v>
      </c>
      <c r="K127" s="158"/>
      <c r="L127" s="163"/>
      <c r="M127" s="164"/>
      <c r="N127" s="165"/>
      <c r="O127" s="165"/>
      <c r="P127" s="166">
        <f>P128+P166</f>
        <v>0</v>
      </c>
      <c r="Q127" s="165"/>
      <c r="R127" s="166">
        <f>R128+R166</f>
        <v>0</v>
      </c>
      <c r="S127" s="165"/>
      <c r="T127" s="167">
        <f>T128+T166</f>
        <v>0</v>
      </c>
      <c r="AR127" s="168" t="s">
        <v>88</v>
      </c>
      <c r="AT127" s="169" t="s">
        <v>76</v>
      </c>
      <c r="AU127" s="169" t="s">
        <v>77</v>
      </c>
      <c r="AY127" s="168" t="s">
        <v>131</v>
      </c>
      <c r="BK127" s="170">
        <f>BK128+BK166</f>
        <v>0</v>
      </c>
    </row>
    <row r="128" spans="1:65" s="12" customFormat="1" ht="22.9" customHeight="1">
      <c r="B128" s="157"/>
      <c r="C128" s="158"/>
      <c r="D128" s="159" t="s">
        <v>76</v>
      </c>
      <c r="E128" s="171" t="s">
        <v>192</v>
      </c>
      <c r="F128" s="171" t="s">
        <v>193</v>
      </c>
      <c r="G128" s="158"/>
      <c r="H128" s="158"/>
      <c r="I128" s="161"/>
      <c r="J128" s="172">
        <f>BK128</f>
        <v>0</v>
      </c>
      <c r="K128" s="158"/>
      <c r="L128" s="163"/>
      <c r="M128" s="164"/>
      <c r="N128" s="165"/>
      <c r="O128" s="165"/>
      <c r="P128" s="166">
        <f>SUM(P129:P165)</f>
        <v>0</v>
      </c>
      <c r="Q128" s="165"/>
      <c r="R128" s="166">
        <f>SUM(R129:R165)</f>
        <v>0</v>
      </c>
      <c r="S128" s="165"/>
      <c r="T128" s="167">
        <f>SUM(T129:T165)</f>
        <v>0</v>
      </c>
      <c r="AR128" s="168" t="s">
        <v>88</v>
      </c>
      <c r="AT128" s="169" t="s">
        <v>76</v>
      </c>
      <c r="AU128" s="169" t="s">
        <v>85</v>
      </c>
      <c r="AY128" s="168" t="s">
        <v>131</v>
      </c>
      <c r="BK128" s="170">
        <f>SUM(BK129:BK165)</f>
        <v>0</v>
      </c>
    </row>
    <row r="129" spans="1:65" s="2" customFormat="1" ht="16.5" customHeight="1">
      <c r="A129" s="34"/>
      <c r="B129" s="35"/>
      <c r="C129" s="173" t="s">
        <v>140</v>
      </c>
      <c r="D129" s="173" t="s">
        <v>133</v>
      </c>
      <c r="E129" s="174" t="s">
        <v>194</v>
      </c>
      <c r="F129" s="175" t="s">
        <v>195</v>
      </c>
      <c r="G129" s="176" t="s">
        <v>196</v>
      </c>
      <c r="H129" s="177">
        <v>1</v>
      </c>
      <c r="I129" s="178"/>
      <c r="J129" s="179">
        <f>ROUND(I129*H129,2)</f>
        <v>0</v>
      </c>
      <c r="K129" s="175" t="s">
        <v>19</v>
      </c>
      <c r="L129" s="39"/>
      <c r="M129" s="180" t="s">
        <v>19</v>
      </c>
      <c r="N129" s="181" t="s">
        <v>48</v>
      </c>
      <c r="O129" s="64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187</v>
      </c>
      <c r="AT129" s="184" t="s">
        <v>133</v>
      </c>
      <c r="AU129" s="184" t="s">
        <v>88</v>
      </c>
      <c r="AY129" s="17" t="s">
        <v>131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7" t="s">
        <v>85</v>
      </c>
      <c r="BK129" s="185">
        <f>ROUND(I129*H129,2)</f>
        <v>0</v>
      </c>
      <c r="BL129" s="17" t="s">
        <v>187</v>
      </c>
      <c r="BM129" s="184" t="s">
        <v>197</v>
      </c>
    </row>
    <row r="130" spans="1:65" s="2" customFormat="1" ht="292.5">
      <c r="A130" s="34"/>
      <c r="B130" s="35"/>
      <c r="C130" s="36"/>
      <c r="D130" s="186" t="s">
        <v>138</v>
      </c>
      <c r="E130" s="36"/>
      <c r="F130" s="187" t="s">
        <v>198</v>
      </c>
      <c r="G130" s="36"/>
      <c r="H130" s="36"/>
      <c r="I130" s="188"/>
      <c r="J130" s="36"/>
      <c r="K130" s="36"/>
      <c r="L130" s="39"/>
      <c r="M130" s="189"/>
      <c r="N130" s="190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138</v>
      </c>
      <c r="AU130" s="17" t="s">
        <v>88</v>
      </c>
    </row>
    <row r="131" spans="1:65" s="2" customFormat="1" ht="16.5" customHeight="1">
      <c r="A131" s="34"/>
      <c r="B131" s="35"/>
      <c r="C131" s="215" t="s">
        <v>165</v>
      </c>
      <c r="D131" s="215" t="s">
        <v>199</v>
      </c>
      <c r="E131" s="216" t="s">
        <v>200</v>
      </c>
      <c r="F131" s="217" t="s">
        <v>201</v>
      </c>
      <c r="G131" s="218" t="s">
        <v>202</v>
      </c>
      <c r="H131" s="219">
        <v>3960</v>
      </c>
      <c r="I131" s="220"/>
      <c r="J131" s="221">
        <f>ROUND(I131*H131,2)</f>
        <v>0</v>
      </c>
      <c r="K131" s="217" t="s">
        <v>19</v>
      </c>
      <c r="L131" s="222"/>
      <c r="M131" s="223" t="s">
        <v>19</v>
      </c>
      <c r="N131" s="224" t="s">
        <v>48</v>
      </c>
      <c r="O131" s="64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203</v>
      </c>
      <c r="AT131" s="184" t="s">
        <v>199</v>
      </c>
      <c r="AU131" s="184" t="s">
        <v>88</v>
      </c>
      <c r="AY131" s="17" t="s">
        <v>131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7" t="s">
        <v>85</v>
      </c>
      <c r="BK131" s="185">
        <f>ROUND(I131*H131,2)</f>
        <v>0</v>
      </c>
      <c r="BL131" s="17" t="s">
        <v>187</v>
      </c>
      <c r="BM131" s="184" t="s">
        <v>204</v>
      </c>
    </row>
    <row r="132" spans="1:65" s="2" customFormat="1" ht="78">
      <c r="A132" s="34"/>
      <c r="B132" s="35"/>
      <c r="C132" s="36"/>
      <c r="D132" s="186" t="s">
        <v>138</v>
      </c>
      <c r="E132" s="36"/>
      <c r="F132" s="187" t="s">
        <v>205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138</v>
      </c>
      <c r="AU132" s="17" t="s">
        <v>88</v>
      </c>
    </row>
    <row r="133" spans="1:65" s="13" customFormat="1" ht="11.25">
      <c r="B133" s="193"/>
      <c r="C133" s="194"/>
      <c r="D133" s="186" t="s">
        <v>148</v>
      </c>
      <c r="E133" s="195" t="s">
        <v>19</v>
      </c>
      <c r="F133" s="196" t="s">
        <v>206</v>
      </c>
      <c r="G133" s="194"/>
      <c r="H133" s="197">
        <v>3300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148</v>
      </c>
      <c r="AU133" s="203" t="s">
        <v>88</v>
      </c>
      <c r="AV133" s="13" t="s">
        <v>88</v>
      </c>
      <c r="AW133" s="13" t="s">
        <v>38</v>
      </c>
      <c r="AX133" s="13" t="s">
        <v>77</v>
      </c>
      <c r="AY133" s="203" t="s">
        <v>131</v>
      </c>
    </row>
    <row r="134" spans="1:65" s="13" customFormat="1" ht="11.25">
      <c r="B134" s="193"/>
      <c r="C134" s="194"/>
      <c r="D134" s="186" t="s">
        <v>148</v>
      </c>
      <c r="E134" s="195" t="s">
        <v>19</v>
      </c>
      <c r="F134" s="196" t="s">
        <v>207</v>
      </c>
      <c r="G134" s="194"/>
      <c r="H134" s="197">
        <v>600</v>
      </c>
      <c r="I134" s="198"/>
      <c r="J134" s="194"/>
      <c r="K134" s="194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148</v>
      </c>
      <c r="AU134" s="203" t="s">
        <v>88</v>
      </c>
      <c r="AV134" s="13" t="s">
        <v>88</v>
      </c>
      <c r="AW134" s="13" t="s">
        <v>38</v>
      </c>
      <c r="AX134" s="13" t="s">
        <v>77</v>
      </c>
      <c r="AY134" s="203" t="s">
        <v>131</v>
      </c>
    </row>
    <row r="135" spans="1:65" s="13" customFormat="1" ht="11.25">
      <c r="B135" s="193"/>
      <c r="C135" s="194"/>
      <c r="D135" s="186" t="s">
        <v>148</v>
      </c>
      <c r="E135" s="195" t="s">
        <v>19</v>
      </c>
      <c r="F135" s="196" t="s">
        <v>208</v>
      </c>
      <c r="G135" s="194"/>
      <c r="H135" s="197">
        <v>60</v>
      </c>
      <c r="I135" s="198"/>
      <c r="J135" s="194"/>
      <c r="K135" s="194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148</v>
      </c>
      <c r="AU135" s="203" t="s">
        <v>88</v>
      </c>
      <c r="AV135" s="13" t="s">
        <v>88</v>
      </c>
      <c r="AW135" s="13" t="s">
        <v>38</v>
      </c>
      <c r="AX135" s="13" t="s">
        <v>77</v>
      </c>
      <c r="AY135" s="203" t="s">
        <v>131</v>
      </c>
    </row>
    <row r="136" spans="1:65" s="14" customFormat="1" ht="11.25">
      <c r="B136" s="204"/>
      <c r="C136" s="205"/>
      <c r="D136" s="186" t="s">
        <v>148</v>
      </c>
      <c r="E136" s="206" t="s">
        <v>19</v>
      </c>
      <c r="F136" s="207" t="s">
        <v>151</v>
      </c>
      <c r="G136" s="205"/>
      <c r="H136" s="208">
        <v>3960</v>
      </c>
      <c r="I136" s="209"/>
      <c r="J136" s="205"/>
      <c r="K136" s="205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148</v>
      </c>
      <c r="AU136" s="214" t="s">
        <v>88</v>
      </c>
      <c r="AV136" s="14" t="s">
        <v>137</v>
      </c>
      <c r="AW136" s="14" t="s">
        <v>38</v>
      </c>
      <c r="AX136" s="14" t="s">
        <v>85</v>
      </c>
      <c r="AY136" s="214" t="s">
        <v>131</v>
      </c>
    </row>
    <row r="137" spans="1:65" s="2" customFormat="1" ht="16.5" customHeight="1">
      <c r="A137" s="34"/>
      <c r="B137" s="35"/>
      <c r="C137" s="215" t="s">
        <v>209</v>
      </c>
      <c r="D137" s="215" t="s">
        <v>199</v>
      </c>
      <c r="E137" s="216" t="s">
        <v>210</v>
      </c>
      <c r="F137" s="217" t="s">
        <v>211</v>
      </c>
      <c r="G137" s="218" t="s">
        <v>202</v>
      </c>
      <c r="H137" s="219">
        <v>470</v>
      </c>
      <c r="I137" s="220"/>
      <c r="J137" s="221">
        <f>ROUND(I137*H137,2)</f>
        <v>0</v>
      </c>
      <c r="K137" s="217" t="s">
        <v>19</v>
      </c>
      <c r="L137" s="222"/>
      <c r="M137" s="223" t="s">
        <v>19</v>
      </c>
      <c r="N137" s="224" t="s">
        <v>48</v>
      </c>
      <c r="O137" s="64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203</v>
      </c>
      <c r="AT137" s="184" t="s">
        <v>199</v>
      </c>
      <c r="AU137" s="184" t="s">
        <v>88</v>
      </c>
      <c r="AY137" s="17" t="s">
        <v>131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85</v>
      </c>
      <c r="BK137" s="185">
        <f>ROUND(I137*H137,2)</f>
        <v>0</v>
      </c>
      <c r="BL137" s="17" t="s">
        <v>187</v>
      </c>
      <c r="BM137" s="184" t="s">
        <v>212</v>
      </c>
    </row>
    <row r="138" spans="1:65" s="2" customFormat="1" ht="68.25">
      <c r="A138" s="34"/>
      <c r="B138" s="35"/>
      <c r="C138" s="36"/>
      <c r="D138" s="186" t="s">
        <v>138</v>
      </c>
      <c r="E138" s="36"/>
      <c r="F138" s="187" t="s">
        <v>213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138</v>
      </c>
      <c r="AU138" s="17" t="s">
        <v>88</v>
      </c>
    </row>
    <row r="139" spans="1:65" s="13" customFormat="1" ht="11.25">
      <c r="B139" s="193"/>
      <c r="C139" s="194"/>
      <c r="D139" s="186" t="s">
        <v>148</v>
      </c>
      <c r="E139" s="195" t="s">
        <v>19</v>
      </c>
      <c r="F139" s="196" t="s">
        <v>214</v>
      </c>
      <c r="G139" s="194"/>
      <c r="H139" s="197">
        <v>150</v>
      </c>
      <c r="I139" s="198"/>
      <c r="J139" s="194"/>
      <c r="K139" s="194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148</v>
      </c>
      <c r="AU139" s="203" t="s">
        <v>88</v>
      </c>
      <c r="AV139" s="13" t="s">
        <v>88</v>
      </c>
      <c r="AW139" s="13" t="s">
        <v>38</v>
      </c>
      <c r="AX139" s="13" t="s">
        <v>77</v>
      </c>
      <c r="AY139" s="203" t="s">
        <v>131</v>
      </c>
    </row>
    <row r="140" spans="1:65" s="13" customFormat="1" ht="11.25">
      <c r="B140" s="193"/>
      <c r="C140" s="194"/>
      <c r="D140" s="186" t="s">
        <v>148</v>
      </c>
      <c r="E140" s="195" t="s">
        <v>19</v>
      </c>
      <c r="F140" s="196" t="s">
        <v>215</v>
      </c>
      <c r="G140" s="194"/>
      <c r="H140" s="197">
        <v>320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148</v>
      </c>
      <c r="AU140" s="203" t="s">
        <v>88</v>
      </c>
      <c r="AV140" s="13" t="s">
        <v>88</v>
      </c>
      <c r="AW140" s="13" t="s">
        <v>38</v>
      </c>
      <c r="AX140" s="13" t="s">
        <v>77</v>
      </c>
      <c r="AY140" s="203" t="s">
        <v>131</v>
      </c>
    </row>
    <row r="141" spans="1:65" s="14" customFormat="1" ht="11.25">
      <c r="B141" s="204"/>
      <c r="C141" s="205"/>
      <c r="D141" s="186" t="s">
        <v>148</v>
      </c>
      <c r="E141" s="206" t="s">
        <v>19</v>
      </c>
      <c r="F141" s="207" t="s">
        <v>151</v>
      </c>
      <c r="G141" s="205"/>
      <c r="H141" s="208">
        <v>470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148</v>
      </c>
      <c r="AU141" s="214" t="s">
        <v>88</v>
      </c>
      <c r="AV141" s="14" t="s">
        <v>137</v>
      </c>
      <c r="AW141" s="14" t="s">
        <v>38</v>
      </c>
      <c r="AX141" s="14" t="s">
        <v>85</v>
      </c>
      <c r="AY141" s="214" t="s">
        <v>131</v>
      </c>
    </row>
    <row r="142" spans="1:65" s="2" customFormat="1" ht="16.5" customHeight="1">
      <c r="A142" s="34"/>
      <c r="B142" s="35"/>
      <c r="C142" s="215" t="s">
        <v>174</v>
      </c>
      <c r="D142" s="215" t="s">
        <v>199</v>
      </c>
      <c r="E142" s="216" t="s">
        <v>216</v>
      </c>
      <c r="F142" s="217" t="s">
        <v>217</v>
      </c>
      <c r="G142" s="218" t="s">
        <v>196</v>
      </c>
      <c r="H142" s="219">
        <v>1</v>
      </c>
      <c r="I142" s="220"/>
      <c r="J142" s="221">
        <f>ROUND(I142*H142,2)</f>
        <v>0</v>
      </c>
      <c r="K142" s="217" t="s">
        <v>19</v>
      </c>
      <c r="L142" s="222"/>
      <c r="M142" s="223" t="s">
        <v>19</v>
      </c>
      <c r="N142" s="224" t="s">
        <v>48</v>
      </c>
      <c r="O142" s="64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203</v>
      </c>
      <c r="AT142" s="184" t="s">
        <v>199</v>
      </c>
      <c r="AU142" s="184" t="s">
        <v>88</v>
      </c>
      <c r="AY142" s="17" t="s">
        <v>131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85</v>
      </c>
      <c r="BK142" s="185">
        <f>ROUND(I142*H142,2)</f>
        <v>0</v>
      </c>
      <c r="BL142" s="17" t="s">
        <v>187</v>
      </c>
      <c r="BM142" s="184" t="s">
        <v>218</v>
      </c>
    </row>
    <row r="143" spans="1:65" s="2" customFormat="1" ht="29.25">
      <c r="A143" s="34"/>
      <c r="B143" s="35"/>
      <c r="C143" s="36"/>
      <c r="D143" s="186" t="s">
        <v>138</v>
      </c>
      <c r="E143" s="36"/>
      <c r="F143" s="187" t="s">
        <v>219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138</v>
      </c>
      <c r="AU143" s="17" t="s">
        <v>88</v>
      </c>
    </row>
    <row r="144" spans="1:65" s="2" customFormat="1" ht="16.5" customHeight="1">
      <c r="A144" s="34"/>
      <c r="B144" s="35"/>
      <c r="C144" s="215" t="s">
        <v>220</v>
      </c>
      <c r="D144" s="215" t="s">
        <v>199</v>
      </c>
      <c r="E144" s="216" t="s">
        <v>221</v>
      </c>
      <c r="F144" s="217" t="s">
        <v>222</v>
      </c>
      <c r="G144" s="218" t="s">
        <v>196</v>
      </c>
      <c r="H144" s="219">
        <v>1</v>
      </c>
      <c r="I144" s="220"/>
      <c r="J144" s="221">
        <f>ROUND(I144*H144,2)</f>
        <v>0</v>
      </c>
      <c r="K144" s="217" t="s">
        <v>19</v>
      </c>
      <c r="L144" s="222"/>
      <c r="M144" s="223" t="s">
        <v>19</v>
      </c>
      <c r="N144" s="224" t="s">
        <v>48</v>
      </c>
      <c r="O144" s="64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203</v>
      </c>
      <c r="AT144" s="184" t="s">
        <v>199</v>
      </c>
      <c r="AU144" s="184" t="s">
        <v>88</v>
      </c>
      <c r="AY144" s="17" t="s">
        <v>131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85</v>
      </c>
      <c r="BK144" s="185">
        <f>ROUND(I144*H144,2)</f>
        <v>0</v>
      </c>
      <c r="BL144" s="17" t="s">
        <v>187</v>
      </c>
      <c r="BM144" s="184" t="s">
        <v>223</v>
      </c>
    </row>
    <row r="145" spans="1:65" s="2" customFormat="1" ht="39">
      <c r="A145" s="34"/>
      <c r="B145" s="35"/>
      <c r="C145" s="36"/>
      <c r="D145" s="186" t="s">
        <v>138</v>
      </c>
      <c r="E145" s="36"/>
      <c r="F145" s="187" t="s">
        <v>224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138</v>
      </c>
      <c r="AU145" s="17" t="s">
        <v>88</v>
      </c>
    </row>
    <row r="146" spans="1:65" s="2" customFormat="1" ht="24.2" customHeight="1">
      <c r="A146" s="34"/>
      <c r="B146" s="35"/>
      <c r="C146" s="173" t="s">
        <v>183</v>
      </c>
      <c r="D146" s="173" t="s">
        <v>133</v>
      </c>
      <c r="E146" s="174" t="s">
        <v>225</v>
      </c>
      <c r="F146" s="175" t="s">
        <v>226</v>
      </c>
      <c r="G146" s="176" t="s">
        <v>196</v>
      </c>
      <c r="H146" s="177">
        <v>1</v>
      </c>
      <c r="I146" s="178"/>
      <c r="J146" s="179">
        <f>ROUND(I146*H146,2)</f>
        <v>0</v>
      </c>
      <c r="K146" s="175" t="s">
        <v>19</v>
      </c>
      <c r="L146" s="39"/>
      <c r="M146" s="180" t="s">
        <v>19</v>
      </c>
      <c r="N146" s="181" t="s">
        <v>48</v>
      </c>
      <c r="O146" s="64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187</v>
      </c>
      <c r="AT146" s="184" t="s">
        <v>133</v>
      </c>
      <c r="AU146" s="184" t="s">
        <v>88</v>
      </c>
      <c r="AY146" s="17" t="s">
        <v>131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7" t="s">
        <v>85</v>
      </c>
      <c r="BK146" s="185">
        <f>ROUND(I146*H146,2)</f>
        <v>0</v>
      </c>
      <c r="BL146" s="17" t="s">
        <v>187</v>
      </c>
      <c r="BM146" s="184" t="s">
        <v>227</v>
      </c>
    </row>
    <row r="147" spans="1:65" s="2" customFormat="1" ht="29.25">
      <c r="A147" s="34"/>
      <c r="B147" s="35"/>
      <c r="C147" s="36"/>
      <c r="D147" s="186" t="s">
        <v>138</v>
      </c>
      <c r="E147" s="36"/>
      <c r="F147" s="187" t="s">
        <v>228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138</v>
      </c>
      <c r="AU147" s="17" t="s">
        <v>88</v>
      </c>
    </row>
    <row r="148" spans="1:65" s="2" customFormat="1" ht="16.5" customHeight="1">
      <c r="A148" s="34"/>
      <c r="B148" s="35"/>
      <c r="C148" s="173" t="s">
        <v>8</v>
      </c>
      <c r="D148" s="173" t="s">
        <v>133</v>
      </c>
      <c r="E148" s="174" t="s">
        <v>229</v>
      </c>
      <c r="F148" s="175" t="s">
        <v>230</v>
      </c>
      <c r="G148" s="176" t="s">
        <v>196</v>
      </c>
      <c r="H148" s="177">
        <v>1</v>
      </c>
      <c r="I148" s="178"/>
      <c r="J148" s="179">
        <f>ROUND(I148*H148,2)</f>
        <v>0</v>
      </c>
      <c r="K148" s="175" t="s">
        <v>19</v>
      </c>
      <c r="L148" s="39"/>
      <c r="M148" s="180" t="s">
        <v>19</v>
      </c>
      <c r="N148" s="181" t="s">
        <v>48</v>
      </c>
      <c r="O148" s="64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187</v>
      </c>
      <c r="AT148" s="184" t="s">
        <v>133</v>
      </c>
      <c r="AU148" s="184" t="s">
        <v>88</v>
      </c>
      <c r="AY148" s="17" t="s">
        <v>131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85</v>
      </c>
      <c r="BK148" s="185">
        <f>ROUND(I148*H148,2)</f>
        <v>0</v>
      </c>
      <c r="BL148" s="17" t="s">
        <v>187</v>
      </c>
      <c r="BM148" s="184" t="s">
        <v>231</v>
      </c>
    </row>
    <row r="149" spans="1:65" s="2" customFormat="1" ht="97.5">
      <c r="A149" s="34"/>
      <c r="B149" s="35"/>
      <c r="C149" s="36"/>
      <c r="D149" s="186" t="s">
        <v>138</v>
      </c>
      <c r="E149" s="36"/>
      <c r="F149" s="187" t="s">
        <v>232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138</v>
      </c>
      <c r="AU149" s="17" t="s">
        <v>88</v>
      </c>
    </row>
    <row r="150" spans="1:65" s="2" customFormat="1" ht="16.5" customHeight="1">
      <c r="A150" s="34"/>
      <c r="B150" s="35"/>
      <c r="C150" s="215" t="s">
        <v>187</v>
      </c>
      <c r="D150" s="215" t="s">
        <v>199</v>
      </c>
      <c r="E150" s="216" t="s">
        <v>233</v>
      </c>
      <c r="F150" s="217" t="s">
        <v>234</v>
      </c>
      <c r="G150" s="218" t="s">
        <v>235</v>
      </c>
      <c r="H150" s="219">
        <v>0.1</v>
      </c>
      <c r="I150" s="220"/>
      <c r="J150" s="221">
        <f>ROUND(I150*H150,2)</f>
        <v>0</v>
      </c>
      <c r="K150" s="217" t="s">
        <v>19</v>
      </c>
      <c r="L150" s="222"/>
      <c r="M150" s="223" t="s">
        <v>19</v>
      </c>
      <c r="N150" s="224" t="s">
        <v>48</v>
      </c>
      <c r="O150" s="64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203</v>
      </c>
      <c r="AT150" s="184" t="s">
        <v>199</v>
      </c>
      <c r="AU150" s="184" t="s">
        <v>88</v>
      </c>
      <c r="AY150" s="17" t="s">
        <v>131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85</v>
      </c>
      <c r="BK150" s="185">
        <f>ROUND(I150*H150,2)</f>
        <v>0</v>
      </c>
      <c r="BL150" s="17" t="s">
        <v>187</v>
      </c>
      <c r="BM150" s="184" t="s">
        <v>203</v>
      </c>
    </row>
    <row r="151" spans="1:65" s="2" customFormat="1" ht="29.25">
      <c r="A151" s="34"/>
      <c r="B151" s="35"/>
      <c r="C151" s="36"/>
      <c r="D151" s="186" t="s">
        <v>138</v>
      </c>
      <c r="E151" s="36"/>
      <c r="F151" s="187" t="s">
        <v>236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138</v>
      </c>
      <c r="AU151" s="17" t="s">
        <v>88</v>
      </c>
    </row>
    <row r="152" spans="1:65" s="2" customFormat="1" ht="16.5" customHeight="1">
      <c r="A152" s="34"/>
      <c r="B152" s="35"/>
      <c r="C152" s="215" t="s">
        <v>237</v>
      </c>
      <c r="D152" s="215" t="s">
        <v>199</v>
      </c>
      <c r="E152" s="216" t="s">
        <v>238</v>
      </c>
      <c r="F152" s="217" t="s">
        <v>239</v>
      </c>
      <c r="G152" s="218" t="s">
        <v>202</v>
      </c>
      <c r="H152" s="219">
        <v>400</v>
      </c>
      <c r="I152" s="220"/>
      <c r="J152" s="221">
        <f>ROUND(I152*H152,2)</f>
        <v>0</v>
      </c>
      <c r="K152" s="217" t="s">
        <v>19</v>
      </c>
      <c r="L152" s="222"/>
      <c r="M152" s="223" t="s">
        <v>19</v>
      </c>
      <c r="N152" s="224" t="s">
        <v>48</v>
      </c>
      <c r="O152" s="64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203</v>
      </c>
      <c r="AT152" s="184" t="s">
        <v>199</v>
      </c>
      <c r="AU152" s="184" t="s">
        <v>88</v>
      </c>
      <c r="AY152" s="17" t="s">
        <v>131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85</v>
      </c>
      <c r="BK152" s="185">
        <f>ROUND(I152*H152,2)</f>
        <v>0</v>
      </c>
      <c r="BL152" s="17" t="s">
        <v>187</v>
      </c>
      <c r="BM152" s="184" t="s">
        <v>240</v>
      </c>
    </row>
    <row r="153" spans="1:65" s="2" customFormat="1" ht="78">
      <c r="A153" s="34"/>
      <c r="B153" s="35"/>
      <c r="C153" s="36"/>
      <c r="D153" s="186" t="s">
        <v>138</v>
      </c>
      <c r="E153" s="36"/>
      <c r="F153" s="187" t="s">
        <v>241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138</v>
      </c>
      <c r="AU153" s="17" t="s">
        <v>88</v>
      </c>
    </row>
    <row r="154" spans="1:65" s="2" customFormat="1" ht="16.5" customHeight="1">
      <c r="A154" s="34"/>
      <c r="B154" s="35"/>
      <c r="C154" s="215" t="s">
        <v>197</v>
      </c>
      <c r="D154" s="215" t="s">
        <v>199</v>
      </c>
      <c r="E154" s="216" t="s">
        <v>242</v>
      </c>
      <c r="F154" s="217" t="s">
        <v>243</v>
      </c>
      <c r="G154" s="218" t="s">
        <v>202</v>
      </c>
      <c r="H154" s="219">
        <v>50</v>
      </c>
      <c r="I154" s="220"/>
      <c r="J154" s="221">
        <f>ROUND(I154*H154,2)</f>
        <v>0</v>
      </c>
      <c r="K154" s="217" t="s">
        <v>19</v>
      </c>
      <c r="L154" s="222"/>
      <c r="M154" s="223" t="s">
        <v>19</v>
      </c>
      <c r="N154" s="224" t="s">
        <v>48</v>
      </c>
      <c r="O154" s="64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203</v>
      </c>
      <c r="AT154" s="184" t="s">
        <v>199</v>
      </c>
      <c r="AU154" s="184" t="s">
        <v>88</v>
      </c>
      <c r="AY154" s="17" t="s">
        <v>131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7" t="s">
        <v>85</v>
      </c>
      <c r="BK154" s="185">
        <f>ROUND(I154*H154,2)</f>
        <v>0</v>
      </c>
      <c r="BL154" s="17" t="s">
        <v>187</v>
      </c>
      <c r="BM154" s="184" t="s">
        <v>244</v>
      </c>
    </row>
    <row r="155" spans="1:65" s="2" customFormat="1" ht="39">
      <c r="A155" s="34"/>
      <c r="B155" s="35"/>
      <c r="C155" s="36"/>
      <c r="D155" s="186" t="s">
        <v>138</v>
      </c>
      <c r="E155" s="36"/>
      <c r="F155" s="187" t="s">
        <v>245</v>
      </c>
      <c r="G155" s="36"/>
      <c r="H155" s="36"/>
      <c r="I155" s="188"/>
      <c r="J155" s="36"/>
      <c r="K155" s="36"/>
      <c r="L155" s="39"/>
      <c r="M155" s="189"/>
      <c r="N155" s="190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138</v>
      </c>
      <c r="AU155" s="17" t="s">
        <v>88</v>
      </c>
    </row>
    <row r="156" spans="1:65" s="2" customFormat="1" ht="24.2" customHeight="1">
      <c r="A156" s="34"/>
      <c r="B156" s="35"/>
      <c r="C156" s="173" t="s">
        <v>246</v>
      </c>
      <c r="D156" s="173" t="s">
        <v>133</v>
      </c>
      <c r="E156" s="174" t="s">
        <v>247</v>
      </c>
      <c r="F156" s="175" t="s">
        <v>248</v>
      </c>
      <c r="G156" s="176" t="s">
        <v>196</v>
      </c>
      <c r="H156" s="177">
        <v>1</v>
      </c>
      <c r="I156" s="178"/>
      <c r="J156" s="179">
        <f>ROUND(I156*H156,2)</f>
        <v>0</v>
      </c>
      <c r="K156" s="175" t="s">
        <v>19</v>
      </c>
      <c r="L156" s="39"/>
      <c r="M156" s="180" t="s">
        <v>19</v>
      </c>
      <c r="N156" s="181" t="s">
        <v>48</v>
      </c>
      <c r="O156" s="64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187</v>
      </c>
      <c r="AT156" s="184" t="s">
        <v>133</v>
      </c>
      <c r="AU156" s="184" t="s">
        <v>88</v>
      </c>
      <c r="AY156" s="17" t="s">
        <v>131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85</v>
      </c>
      <c r="BK156" s="185">
        <f>ROUND(I156*H156,2)</f>
        <v>0</v>
      </c>
      <c r="BL156" s="17" t="s">
        <v>187</v>
      </c>
      <c r="BM156" s="184" t="s">
        <v>249</v>
      </c>
    </row>
    <row r="157" spans="1:65" s="2" customFormat="1" ht="48.75">
      <c r="A157" s="34"/>
      <c r="B157" s="35"/>
      <c r="C157" s="36"/>
      <c r="D157" s="186" t="s">
        <v>138</v>
      </c>
      <c r="E157" s="36"/>
      <c r="F157" s="187" t="s">
        <v>250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138</v>
      </c>
      <c r="AU157" s="17" t="s">
        <v>88</v>
      </c>
    </row>
    <row r="158" spans="1:65" s="2" customFormat="1" ht="16.5" customHeight="1">
      <c r="A158" s="34"/>
      <c r="B158" s="35"/>
      <c r="C158" s="173" t="s">
        <v>204</v>
      </c>
      <c r="D158" s="173" t="s">
        <v>133</v>
      </c>
      <c r="E158" s="174" t="s">
        <v>251</v>
      </c>
      <c r="F158" s="175" t="s">
        <v>252</v>
      </c>
      <c r="G158" s="176" t="s">
        <v>196</v>
      </c>
      <c r="H158" s="177">
        <v>1</v>
      </c>
      <c r="I158" s="178"/>
      <c r="J158" s="179">
        <f>ROUND(I158*H158,2)</f>
        <v>0</v>
      </c>
      <c r="K158" s="175" t="s">
        <v>19</v>
      </c>
      <c r="L158" s="39"/>
      <c r="M158" s="180" t="s">
        <v>19</v>
      </c>
      <c r="N158" s="181" t="s">
        <v>48</v>
      </c>
      <c r="O158" s="64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187</v>
      </c>
      <c r="AT158" s="184" t="s">
        <v>133</v>
      </c>
      <c r="AU158" s="184" t="s">
        <v>88</v>
      </c>
      <c r="AY158" s="17" t="s">
        <v>131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85</v>
      </c>
      <c r="BK158" s="185">
        <f>ROUND(I158*H158,2)</f>
        <v>0</v>
      </c>
      <c r="BL158" s="17" t="s">
        <v>187</v>
      </c>
      <c r="BM158" s="184" t="s">
        <v>253</v>
      </c>
    </row>
    <row r="159" spans="1:65" s="2" customFormat="1" ht="29.25">
      <c r="A159" s="34"/>
      <c r="B159" s="35"/>
      <c r="C159" s="36"/>
      <c r="D159" s="186" t="s">
        <v>138</v>
      </c>
      <c r="E159" s="36"/>
      <c r="F159" s="187" t="s">
        <v>254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138</v>
      </c>
      <c r="AU159" s="17" t="s">
        <v>88</v>
      </c>
    </row>
    <row r="160" spans="1:65" s="2" customFormat="1" ht="16.5" customHeight="1">
      <c r="A160" s="34"/>
      <c r="B160" s="35"/>
      <c r="C160" s="173" t="s">
        <v>7</v>
      </c>
      <c r="D160" s="173" t="s">
        <v>133</v>
      </c>
      <c r="E160" s="174" t="s">
        <v>255</v>
      </c>
      <c r="F160" s="175" t="s">
        <v>256</v>
      </c>
      <c r="G160" s="176" t="s">
        <v>196</v>
      </c>
      <c r="H160" s="177">
        <v>1</v>
      </c>
      <c r="I160" s="178"/>
      <c r="J160" s="179">
        <f>ROUND(I160*H160,2)</f>
        <v>0</v>
      </c>
      <c r="K160" s="175" t="s">
        <v>19</v>
      </c>
      <c r="L160" s="39"/>
      <c r="M160" s="180" t="s">
        <v>19</v>
      </c>
      <c r="N160" s="181" t="s">
        <v>48</v>
      </c>
      <c r="O160" s="64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187</v>
      </c>
      <c r="AT160" s="184" t="s">
        <v>133</v>
      </c>
      <c r="AU160" s="184" t="s">
        <v>88</v>
      </c>
      <c r="AY160" s="17" t="s">
        <v>131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7" t="s">
        <v>85</v>
      </c>
      <c r="BK160" s="185">
        <f>ROUND(I160*H160,2)</f>
        <v>0</v>
      </c>
      <c r="BL160" s="17" t="s">
        <v>187</v>
      </c>
      <c r="BM160" s="184" t="s">
        <v>257</v>
      </c>
    </row>
    <row r="161" spans="1:65" s="2" customFormat="1" ht="97.5">
      <c r="A161" s="34"/>
      <c r="B161" s="35"/>
      <c r="C161" s="36"/>
      <c r="D161" s="186" t="s">
        <v>138</v>
      </c>
      <c r="E161" s="36"/>
      <c r="F161" s="187" t="s">
        <v>258</v>
      </c>
      <c r="G161" s="36"/>
      <c r="H161" s="36"/>
      <c r="I161" s="188"/>
      <c r="J161" s="36"/>
      <c r="K161" s="36"/>
      <c r="L161" s="39"/>
      <c r="M161" s="189"/>
      <c r="N161" s="190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138</v>
      </c>
      <c r="AU161" s="17" t="s">
        <v>88</v>
      </c>
    </row>
    <row r="162" spans="1:65" s="2" customFormat="1" ht="24.2" customHeight="1">
      <c r="A162" s="34"/>
      <c r="B162" s="35"/>
      <c r="C162" s="173" t="s">
        <v>212</v>
      </c>
      <c r="D162" s="173" t="s">
        <v>133</v>
      </c>
      <c r="E162" s="174" t="s">
        <v>259</v>
      </c>
      <c r="F162" s="175" t="s">
        <v>260</v>
      </c>
      <c r="G162" s="176" t="s">
        <v>196</v>
      </c>
      <c r="H162" s="177">
        <v>1</v>
      </c>
      <c r="I162" s="178"/>
      <c r="J162" s="179">
        <f>ROUND(I162*H162,2)</f>
        <v>0</v>
      </c>
      <c r="K162" s="175" t="s">
        <v>19</v>
      </c>
      <c r="L162" s="39"/>
      <c r="M162" s="180" t="s">
        <v>19</v>
      </c>
      <c r="N162" s="181" t="s">
        <v>48</v>
      </c>
      <c r="O162" s="64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187</v>
      </c>
      <c r="AT162" s="184" t="s">
        <v>133</v>
      </c>
      <c r="AU162" s="184" t="s">
        <v>88</v>
      </c>
      <c r="AY162" s="17" t="s">
        <v>131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7" t="s">
        <v>85</v>
      </c>
      <c r="BK162" s="185">
        <f>ROUND(I162*H162,2)</f>
        <v>0</v>
      </c>
      <c r="BL162" s="17" t="s">
        <v>187</v>
      </c>
      <c r="BM162" s="184" t="s">
        <v>261</v>
      </c>
    </row>
    <row r="163" spans="1:65" s="2" customFormat="1" ht="39">
      <c r="A163" s="34"/>
      <c r="B163" s="35"/>
      <c r="C163" s="36"/>
      <c r="D163" s="186" t="s">
        <v>138</v>
      </c>
      <c r="E163" s="36"/>
      <c r="F163" s="187" t="s">
        <v>262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138</v>
      </c>
      <c r="AU163" s="17" t="s">
        <v>88</v>
      </c>
    </row>
    <row r="164" spans="1:65" s="2" customFormat="1" ht="16.5" customHeight="1">
      <c r="A164" s="34"/>
      <c r="B164" s="35"/>
      <c r="C164" s="173" t="s">
        <v>263</v>
      </c>
      <c r="D164" s="173" t="s">
        <v>133</v>
      </c>
      <c r="E164" s="174" t="s">
        <v>264</v>
      </c>
      <c r="F164" s="175" t="s">
        <v>265</v>
      </c>
      <c r="G164" s="176" t="s">
        <v>196</v>
      </c>
      <c r="H164" s="177">
        <v>1</v>
      </c>
      <c r="I164" s="178"/>
      <c r="J164" s="179">
        <f>ROUND(I164*H164,2)</f>
        <v>0</v>
      </c>
      <c r="K164" s="175" t="s">
        <v>19</v>
      </c>
      <c r="L164" s="39"/>
      <c r="M164" s="180" t="s">
        <v>19</v>
      </c>
      <c r="N164" s="181" t="s">
        <v>48</v>
      </c>
      <c r="O164" s="64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187</v>
      </c>
      <c r="AT164" s="184" t="s">
        <v>133</v>
      </c>
      <c r="AU164" s="184" t="s">
        <v>88</v>
      </c>
      <c r="AY164" s="17" t="s">
        <v>131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7" t="s">
        <v>85</v>
      </c>
      <c r="BK164" s="185">
        <f>ROUND(I164*H164,2)</f>
        <v>0</v>
      </c>
      <c r="BL164" s="17" t="s">
        <v>187</v>
      </c>
      <c r="BM164" s="184" t="s">
        <v>266</v>
      </c>
    </row>
    <row r="165" spans="1:65" s="2" customFormat="1" ht="29.25">
      <c r="A165" s="34"/>
      <c r="B165" s="35"/>
      <c r="C165" s="36"/>
      <c r="D165" s="186" t="s">
        <v>138</v>
      </c>
      <c r="E165" s="36"/>
      <c r="F165" s="187" t="s">
        <v>267</v>
      </c>
      <c r="G165" s="36"/>
      <c r="H165" s="36"/>
      <c r="I165" s="188"/>
      <c r="J165" s="36"/>
      <c r="K165" s="36"/>
      <c r="L165" s="39"/>
      <c r="M165" s="189"/>
      <c r="N165" s="190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138</v>
      </c>
      <c r="AU165" s="17" t="s">
        <v>88</v>
      </c>
    </row>
    <row r="166" spans="1:65" s="12" customFormat="1" ht="22.9" customHeight="1">
      <c r="B166" s="157"/>
      <c r="C166" s="158"/>
      <c r="D166" s="159" t="s">
        <v>76</v>
      </c>
      <c r="E166" s="171" t="s">
        <v>268</v>
      </c>
      <c r="F166" s="171" t="s">
        <v>269</v>
      </c>
      <c r="G166" s="158"/>
      <c r="H166" s="158"/>
      <c r="I166" s="161"/>
      <c r="J166" s="172">
        <f>BK166</f>
        <v>0</v>
      </c>
      <c r="K166" s="158"/>
      <c r="L166" s="163"/>
      <c r="M166" s="164"/>
      <c r="N166" s="165"/>
      <c r="O166" s="165"/>
      <c r="P166" s="166">
        <f>SUM(P167:P192)</f>
        <v>0</v>
      </c>
      <c r="Q166" s="165"/>
      <c r="R166" s="166">
        <f>SUM(R167:R192)</f>
        <v>0</v>
      </c>
      <c r="S166" s="165"/>
      <c r="T166" s="167">
        <f>SUM(T167:T192)</f>
        <v>0</v>
      </c>
      <c r="AR166" s="168" t="s">
        <v>88</v>
      </c>
      <c r="AT166" s="169" t="s">
        <v>76</v>
      </c>
      <c r="AU166" s="169" t="s">
        <v>85</v>
      </c>
      <c r="AY166" s="168" t="s">
        <v>131</v>
      </c>
      <c r="BK166" s="170">
        <f>SUM(BK167:BK192)</f>
        <v>0</v>
      </c>
    </row>
    <row r="167" spans="1:65" s="2" customFormat="1" ht="24.2" customHeight="1">
      <c r="A167" s="34"/>
      <c r="B167" s="35"/>
      <c r="C167" s="173" t="s">
        <v>218</v>
      </c>
      <c r="D167" s="173" t="s">
        <v>133</v>
      </c>
      <c r="E167" s="174" t="s">
        <v>270</v>
      </c>
      <c r="F167" s="175" t="s">
        <v>271</v>
      </c>
      <c r="G167" s="176" t="s">
        <v>144</v>
      </c>
      <c r="H167" s="177">
        <v>300</v>
      </c>
      <c r="I167" s="178"/>
      <c r="J167" s="179">
        <f>ROUND(I167*H167,2)</f>
        <v>0</v>
      </c>
      <c r="K167" s="175" t="s">
        <v>19</v>
      </c>
      <c r="L167" s="39"/>
      <c r="M167" s="180" t="s">
        <v>19</v>
      </c>
      <c r="N167" s="181" t="s">
        <v>48</v>
      </c>
      <c r="O167" s="64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187</v>
      </c>
      <c r="AT167" s="184" t="s">
        <v>133</v>
      </c>
      <c r="AU167" s="184" t="s">
        <v>88</v>
      </c>
      <c r="AY167" s="17" t="s">
        <v>131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7" t="s">
        <v>85</v>
      </c>
      <c r="BK167" s="185">
        <f>ROUND(I167*H167,2)</f>
        <v>0</v>
      </c>
      <c r="BL167" s="17" t="s">
        <v>187</v>
      </c>
      <c r="BM167" s="184" t="s">
        <v>272</v>
      </c>
    </row>
    <row r="168" spans="1:65" s="2" customFormat="1" ht="68.25">
      <c r="A168" s="34"/>
      <c r="B168" s="35"/>
      <c r="C168" s="36"/>
      <c r="D168" s="186" t="s">
        <v>138</v>
      </c>
      <c r="E168" s="36"/>
      <c r="F168" s="187" t="s">
        <v>273</v>
      </c>
      <c r="G168" s="36"/>
      <c r="H168" s="36"/>
      <c r="I168" s="188"/>
      <c r="J168" s="36"/>
      <c r="K168" s="36"/>
      <c r="L168" s="39"/>
      <c r="M168" s="189"/>
      <c r="N168" s="190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138</v>
      </c>
      <c r="AU168" s="17" t="s">
        <v>88</v>
      </c>
    </row>
    <row r="169" spans="1:65" s="13" customFormat="1" ht="11.25">
      <c r="B169" s="193"/>
      <c r="C169" s="194"/>
      <c r="D169" s="186" t="s">
        <v>148</v>
      </c>
      <c r="E169" s="195" t="s">
        <v>19</v>
      </c>
      <c r="F169" s="196" t="s">
        <v>274</v>
      </c>
      <c r="G169" s="194"/>
      <c r="H169" s="197">
        <v>190</v>
      </c>
      <c r="I169" s="198"/>
      <c r="J169" s="194"/>
      <c r="K169" s="194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148</v>
      </c>
      <c r="AU169" s="203" t="s">
        <v>88</v>
      </c>
      <c r="AV169" s="13" t="s">
        <v>88</v>
      </c>
      <c r="AW169" s="13" t="s">
        <v>38</v>
      </c>
      <c r="AX169" s="13" t="s">
        <v>77</v>
      </c>
      <c r="AY169" s="203" t="s">
        <v>131</v>
      </c>
    </row>
    <row r="170" spans="1:65" s="13" customFormat="1" ht="11.25">
      <c r="B170" s="193"/>
      <c r="C170" s="194"/>
      <c r="D170" s="186" t="s">
        <v>148</v>
      </c>
      <c r="E170" s="195" t="s">
        <v>19</v>
      </c>
      <c r="F170" s="196" t="s">
        <v>275</v>
      </c>
      <c r="G170" s="194"/>
      <c r="H170" s="197">
        <v>100</v>
      </c>
      <c r="I170" s="198"/>
      <c r="J170" s="194"/>
      <c r="K170" s="194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148</v>
      </c>
      <c r="AU170" s="203" t="s">
        <v>88</v>
      </c>
      <c r="AV170" s="13" t="s">
        <v>88</v>
      </c>
      <c r="AW170" s="13" t="s">
        <v>38</v>
      </c>
      <c r="AX170" s="13" t="s">
        <v>77</v>
      </c>
      <c r="AY170" s="203" t="s">
        <v>131</v>
      </c>
    </row>
    <row r="171" spans="1:65" s="13" customFormat="1" ht="11.25">
      <c r="B171" s="193"/>
      <c r="C171" s="194"/>
      <c r="D171" s="186" t="s">
        <v>148</v>
      </c>
      <c r="E171" s="195" t="s">
        <v>19</v>
      </c>
      <c r="F171" s="196" t="s">
        <v>276</v>
      </c>
      <c r="G171" s="194"/>
      <c r="H171" s="197">
        <v>10</v>
      </c>
      <c r="I171" s="198"/>
      <c r="J171" s="194"/>
      <c r="K171" s="194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148</v>
      </c>
      <c r="AU171" s="203" t="s">
        <v>88</v>
      </c>
      <c r="AV171" s="13" t="s">
        <v>88</v>
      </c>
      <c r="AW171" s="13" t="s">
        <v>38</v>
      </c>
      <c r="AX171" s="13" t="s">
        <v>77</v>
      </c>
      <c r="AY171" s="203" t="s">
        <v>131</v>
      </c>
    </row>
    <row r="172" spans="1:65" s="14" customFormat="1" ht="11.25">
      <c r="B172" s="204"/>
      <c r="C172" s="205"/>
      <c r="D172" s="186" t="s">
        <v>148</v>
      </c>
      <c r="E172" s="206" t="s">
        <v>19</v>
      </c>
      <c r="F172" s="207" t="s">
        <v>151</v>
      </c>
      <c r="G172" s="205"/>
      <c r="H172" s="208">
        <v>300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148</v>
      </c>
      <c r="AU172" s="214" t="s">
        <v>88</v>
      </c>
      <c r="AV172" s="14" t="s">
        <v>137</v>
      </c>
      <c r="AW172" s="14" t="s">
        <v>38</v>
      </c>
      <c r="AX172" s="14" t="s">
        <v>85</v>
      </c>
      <c r="AY172" s="214" t="s">
        <v>131</v>
      </c>
    </row>
    <row r="173" spans="1:65" s="2" customFormat="1" ht="16.5" customHeight="1">
      <c r="A173" s="34"/>
      <c r="B173" s="35"/>
      <c r="C173" s="215" t="s">
        <v>277</v>
      </c>
      <c r="D173" s="215" t="s">
        <v>199</v>
      </c>
      <c r="E173" s="216" t="s">
        <v>278</v>
      </c>
      <c r="F173" s="217" t="s">
        <v>279</v>
      </c>
      <c r="G173" s="218" t="s">
        <v>144</v>
      </c>
      <c r="H173" s="219">
        <v>300</v>
      </c>
      <c r="I173" s="220"/>
      <c r="J173" s="221">
        <f>ROUND(I173*H173,2)</f>
        <v>0</v>
      </c>
      <c r="K173" s="217" t="s">
        <v>19</v>
      </c>
      <c r="L173" s="222"/>
      <c r="M173" s="223" t="s">
        <v>19</v>
      </c>
      <c r="N173" s="224" t="s">
        <v>48</v>
      </c>
      <c r="O173" s="64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203</v>
      </c>
      <c r="AT173" s="184" t="s">
        <v>199</v>
      </c>
      <c r="AU173" s="184" t="s">
        <v>88</v>
      </c>
      <c r="AY173" s="17" t="s">
        <v>131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85</v>
      </c>
      <c r="BK173" s="185">
        <f>ROUND(I173*H173,2)</f>
        <v>0</v>
      </c>
      <c r="BL173" s="17" t="s">
        <v>187</v>
      </c>
      <c r="BM173" s="184" t="s">
        <v>280</v>
      </c>
    </row>
    <row r="174" spans="1:65" s="2" customFormat="1" ht="48.75">
      <c r="A174" s="34"/>
      <c r="B174" s="35"/>
      <c r="C174" s="36"/>
      <c r="D174" s="186" t="s">
        <v>138</v>
      </c>
      <c r="E174" s="36"/>
      <c r="F174" s="187" t="s">
        <v>281</v>
      </c>
      <c r="G174" s="36"/>
      <c r="H174" s="36"/>
      <c r="I174" s="188"/>
      <c r="J174" s="36"/>
      <c r="K174" s="36"/>
      <c r="L174" s="39"/>
      <c r="M174" s="189"/>
      <c r="N174" s="190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138</v>
      </c>
      <c r="AU174" s="17" t="s">
        <v>88</v>
      </c>
    </row>
    <row r="175" spans="1:65" s="2" customFormat="1" ht="24.2" customHeight="1">
      <c r="A175" s="34"/>
      <c r="B175" s="35"/>
      <c r="C175" s="173" t="s">
        <v>223</v>
      </c>
      <c r="D175" s="173" t="s">
        <v>133</v>
      </c>
      <c r="E175" s="174" t="s">
        <v>282</v>
      </c>
      <c r="F175" s="175" t="s">
        <v>283</v>
      </c>
      <c r="G175" s="176" t="s">
        <v>144</v>
      </c>
      <c r="H175" s="177">
        <v>375</v>
      </c>
      <c r="I175" s="178"/>
      <c r="J175" s="179">
        <f>ROUND(I175*H175,2)</f>
        <v>0</v>
      </c>
      <c r="K175" s="175" t="s">
        <v>19</v>
      </c>
      <c r="L175" s="39"/>
      <c r="M175" s="180" t="s">
        <v>19</v>
      </c>
      <c r="N175" s="181" t="s">
        <v>48</v>
      </c>
      <c r="O175" s="64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187</v>
      </c>
      <c r="AT175" s="184" t="s">
        <v>133</v>
      </c>
      <c r="AU175" s="184" t="s">
        <v>88</v>
      </c>
      <c r="AY175" s="17" t="s">
        <v>131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7" t="s">
        <v>85</v>
      </c>
      <c r="BK175" s="185">
        <f>ROUND(I175*H175,2)</f>
        <v>0</v>
      </c>
      <c r="BL175" s="17" t="s">
        <v>187</v>
      </c>
      <c r="BM175" s="184" t="s">
        <v>284</v>
      </c>
    </row>
    <row r="176" spans="1:65" s="2" customFormat="1" ht="107.25">
      <c r="A176" s="34"/>
      <c r="B176" s="35"/>
      <c r="C176" s="36"/>
      <c r="D176" s="186" t="s">
        <v>138</v>
      </c>
      <c r="E176" s="36"/>
      <c r="F176" s="187" t="s">
        <v>285</v>
      </c>
      <c r="G176" s="36"/>
      <c r="H176" s="36"/>
      <c r="I176" s="188"/>
      <c r="J176" s="36"/>
      <c r="K176" s="36"/>
      <c r="L176" s="39"/>
      <c r="M176" s="189"/>
      <c r="N176" s="190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138</v>
      </c>
      <c r="AU176" s="17" t="s">
        <v>88</v>
      </c>
    </row>
    <row r="177" spans="1:65" s="13" customFormat="1" ht="11.25">
      <c r="B177" s="193"/>
      <c r="C177" s="194"/>
      <c r="D177" s="186" t="s">
        <v>148</v>
      </c>
      <c r="E177" s="195" t="s">
        <v>19</v>
      </c>
      <c r="F177" s="196" t="s">
        <v>286</v>
      </c>
      <c r="G177" s="194"/>
      <c r="H177" s="197">
        <v>275</v>
      </c>
      <c r="I177" s="198"/>
      <c r="J177" s="194"/>
      <c r="K177" s="194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148</v>
      </c>
      <c r="AU177" s="203" t="s">
        <v>88</v>
      </c>
      <c r="AV177" s="13" t="s">
        <v>88</v>
      </c>
      <c r="AW177" s="13" t="s">
        <v>38</v>
      </c>
      <c r="AX177" s="13" t="s">
        <v>77</v>
      </c>
      <c r="AY177" s="203" t="s">
        <v>131</v>
      </c>
    </row>
    <row r="178" spans="1:65" s="13" customFormat="1" ht="11.25">
      <c r="B178" s="193"/>
      <c r="C178" s="194"/>
      <c r="D178" s="186" t="s">
        <v>148</v>
      </c>
      <c r="E178" s="195" t="s">
        <v>19</v>
      </c>
      <c r="F178" s="196" t="s">
        <v>287</v>
      </c>
      <c r="G178" s="194"/>
      <c r="H178" s="197">
        <v>80</v>
      </c>
      <c r="I178" s="198"/>
      <c r="J178" s="194"/>
      <c r="K178" s="194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148</v>
      </c>
      <c r="AU178" s="203" t="s">
        <v>88</v>
      </c>
      <c r="AV178" s="13" t="s">
        <v>88</v>
      </c>
      <c r="AW178" s="13" t="s">
        <v>38</v>
      </c>
      <c r="AX178" s="13" t="s">
        <v>77</v>
      </c>
      <c r="AY178" s="203" t="s">
        <v>131</v>
      </c>
    </row>
    <row r="179" spans="1:65" s="13" customFormat="1" ht="11.25">
      <c r="B179" s="193"/>
      <c r="C179" s="194"/>
      <c r="D179" s="186" t="s">
        <v>148</v>
      </c>
      <c r="E179" s="195" t="s">
        <v>19</v>
      </c>
      <c r="F179" s="196" t="s">
        <v>288</v>
      </c>
      <c r="G179" s="194"/>
      <c r="H179" s="197">
        <v>20</v>
      </c>
      <c r="I179" s="198"/>
      <c r="J179" s="194"/>
      <c r="K179" s="194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148</v>
      </c>
      <c r="AU179" s="203" t="s">
        <v>88</v>
      </c>
      <c r="AV179" s="13" t="s">
        <v>88</v>
      </c>
      <c r="AW179" s="13" t="s">
        <v>38</v>
      </c>
      <c r="AX179" s="13" t="s">
        <v>77</v>
      </c>
      <c r="AY179" s="203" t="s">
        <v>131</v>
      </c>
    </row>
    <row r="180" spans="1:65" s="14" customFormat="1" ht="11.25">
      <c r="B180" s="204"/>
      <c r="C180" s="205"/>
      <c r="D180" s="186" t="s">
        <v>148</v>
      </c>
      <c r="E180" s="206" t="s">
        <v>19</v>
      </c>
      <c r="F180" s="207" t="s">
        <v>151</v>
      </c>
      <c r="G180" s="205"/>
      <c r="H180" s="208">
        <v>375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148</v>
      </c>
      <c r="AU180" s="214" t="s">
        <v>88</v>
      </c>
      <c r="AV180" s="14" t="s">
        <v>137</v>
      </c>
      <c r="AW180" s="14" t="s">
        <v>38</v>
      </c>
      <c r="AX180" s="14" t="s">
        <v>85</v>
      </c>
      <c r="AY180" s="214" t="s">
        <v>131</v>
      </c>
    </row>
    <row r="181" spans="1:65" s="2" customFormat="1" ht="24.2" customHeight="1">
      <c r="A181" s="34"/>
      <c r="B181" s="35"/>
      <c r="C181" s="215" t="s">
        <v>289</v>
      </c>
      <c r="D181" s="215" t="s">
        <v>199</v>
      </c>
      <c r="E181" s="216" t="s">
        <v>290</v>
      </c>
      <c r="F181" s="217" t="s">
        <v>291</v>
      </c>
      <c r="G181" s="218" t="s">
        <v>144</v>
      </c>
      <c r="H181" s="219">
        <v>375</v>
      </c>
      <c r="I181" s="220"/>
      <c r="J181" s="221">
        <f>ROUND(I181*H181,2)</f>
        <v>0</v>
      </c>
      <c r="K181" s="217" t="s">
        <v>19</v>
      </c>
      <c r="L181" s="222"/>
      <c r="M181" s="223" t="s">
        <v>19</v>
      </c>
      <c r="N181" s="224" t="s">
        <v>48</v>
      </c>
      <c r="O181" s="64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203</v>
      </c>
      <c r="AT181" s="184" t="s">
        <v>199</v>
      </c>
      <c r="AU181" s="184" t="s">
        <v>88</v>
      </c>
      <c r="AY181" s="17" t="s">
        <v>131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7" t="s">
        <v>85</v>
      </c>
      <c r="BK181" s="185">
        <f>ROUND(I181*H181,2)</f>
        <v>0</v>
      </c>
      <c r="BL181" s="17" t="s">
        <v>187</v>
      </c>
      <c r="BM181" s="184" t="s">
        <v>292</v>
      </c>
    </row>
    <row r="182" spans="1:65" s="2" customFormat="1" ht="78">
      <c r="A182" s="34"/>
      <c r="B182" s="35"/>
      <c r="C182" s="36"/>
      <c r="D182" s="186" t="s">
        <v>138</v>
      </c>
      <c r="E182" s="36"/>
      <c r="F182" s="187" t="s">
        <v>293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138</v>
      </c>
      <c r="AU182" s="17" t="s">
        <v>88</v>
      </c>
    </row>
    <row r="183" spans="1:65" s="2" customFormat="1" ht="37.9" customHeight="1">
      <c r="A183" s="34"/>
      <c r="B183" s="35"/>
      <c r="C183" s="173" t="s">
        <v>227</v>
      </c>
      <c r="D183" s="173" t="s">
        <v>133</v>
      </c>
      <c r="E183" s="174" t="s">
        <v>294</v>
      </c>
      <c r="F183" s="175" t="s">
        <v>295</v>
      </c>
      <c r="G183" s="176" t="s">
        <v>144</v>
      </c>
      <c r="H183" s="177">
        <v>1350</v>
      </c>
      <c r="I183" s="178"/>
      <c r="J183" s="179">
        <f>ROUND(I183*H183,2)</f>
        <v>0</v>
      </c>
      <c r="K183" s="175" t="s">
        <v>145</v>
      </c>
      <c r="L183" s="39"/>
      <c r="M183" s="180" t="s">
        <v>19</v>
      </c>
      <c r="N183" s="181" t="s">
        <v>48</v>
      </c>
      <c r="O183" s="64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187</v>
      </c>
      <c r="AT183" s="184" t="s">
        <v>133</v>
      </c>
      <c r="AU183" s="184" t="s">
        <v>88</v>
      </c>
      <c r="AY183" s="17" t="s">
        <v>131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7" t="s">
        <v>85</v>
      </c>
      <c r="BK183" s="185">
        <f>ROUND(I183*H183,2)</f>
        <v>0</v>
      </c>
      <c r="BL183" s="17" t="s">
        <v>187</v>
      </c>
      <c r="BM183" s="184" t="s">
        <v>296</v>
      </c>
    </row>
    <row r="184" spans="1:65" s="2" customFormat="1" ht="11.25">
      <c r="A184" s="34"/>
      <c r="B184" s="35"/>
      <c r="C184" s="36"/>
      <c r="D184" s="191" t="s">
        <v>146</v>
      </c>
      <c r="E184" s="36"/>
      <c r="F184" s="192" t="s">
        <v>297</v>
      </c>
      <c r="G184" s="36"/>
      <c r="H184" s="36"/>
      <c r="I184" s="188"/>
      <c r="J184" s="36"/>
      <c r="K184" s="36"/>
      <c r="L184" s="39"/>
      <c r="M184" s="189"/>
      <c r="N184" s="190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146</v>
      </c>
      <c r="AU184" s="17" t="s">
        <v>88</v>
      </c>
    </row>
    <row r="185" spans="1:65" s="2" customFormat="1" ht="165.75">
      <c r="A185" s="34"/>
      <c r="B185" s="35"/>
      <c r="C185" s="36"/>
      <c r="D185" s="186" t="s">
        <v>138</v>
      </c>
      <c r="E185" s="36"/>
      <c r="F185" s="187" t="s">
        <v>298</v>
      </c>
      <c r="G185" s="36"/>
      <c r="H185" s="36"/>
      <c r="I185" s="188"/>
      <c r="J185" s="36"/>
      <c r="K185" s="36"/>
      <c r="L185" s="39"/>
      <c r="M185" s="189"/>
      <c r="N185" s="190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138</v>
      </c>
      <c r="AU185" s="17" t="s">
        <v>88</v>
      </c>
    </row>
    <row r="186" spans="1:65" s="13" customFormat="1" ht="11.25">
      <c r="B186" s="193"/>
      <c r="C186" s="194"/>
      <c r="D186" s="186" t="s">
        <v>148</v>
      </c>
      <c r="E186" s="195" t="s">
        <v>19</v>
      </c>
      <c r="F186" s="196" t="s">
        <v>299</v>
      </c>
      <c r="G186" s="194"/>
      <c r="H186" s="197">
        <v>380</v>
      </c>
      <c r="I186" s="198"/>
      <c r="J186" s="194"/>
      <c r="K186" s="194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148</v>
      </c>
      <c r="AU186" s="203" t="s">
        <v>88</v>
      </c>
      <c r="AV186" s="13" t="s">
        <v>88</v>
      </c>
      <c r="AW186" s="13" t="s">
        <v>38</v>
      </c>
      <c r="AX186" s="13" t="s">
        <v>77</v>
      </c>
      <c r="AY186" s="203" t="s">
        <v>131</v>
      </c>
    </row>
    <row r="187" spans="1:65" s="13" customFormat="1" ht="11.25">
      <c r="B187" s="193"/>
      <c r="C187" s="194"/>
      <c r="D187" s="186" t="s">
        <v>148</v>
      </c>
      <c r="E187" s="195" t="s">
        <v>19</v>
      </c>
      <c r="F187" s="196" t="s">
        <v>300</v>
      </c>
      <c r="G187" s="194"/>
      <c r="H187" s="197">
        <v>200</v>
      </c>
      <c r="I187" s="198"/>
      <c r="J187" s="194"/>
      <c r="K187" s="194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148</v>
      </c>
      <c r="AU187" s="203" t="s">
        <v>88</v>
      </c>
      <c r="AV187" s="13" t="s">
        <v>88</v>
      </c>
      <c r="AW187" s="13" t="s">
        <v>38</v>
      </c>
      <c r="AX187" s="13" t="s">
        <v>77</v>
      </c>
      <c r="AY187" s="203" t="s">
        <v>131</v>
      </c>
    </row>
    <row r="188" spans="1:65" s="13" customFormat="1" ht="11.25">
      <c r="B188" s="193"/>
      <c r="C188" s="194"/>
      <c r="D188" s="186" t="s">
        <v>148</v>
      </c>
      <c r="E188" s="195" t="s">
        <v>19</v>
      </c>
      <c r="F188" s="196" t="s">
        <v>301</v>
      </c>
      <c r="G188" s="194"/>
      <c r="H188" s="197">
        <v>20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148</v>
      </c>
      <c r="AU188" s="203" t="s">
        <v>88</v>
      </c>
      <c r="AV188" s="13" t="s">
        <v>88</v>
      </c>
      <c r="AW188" s="13" t="s">
        <v>38</v>
      </c>
      <c r="AX188" s="13" t="s">
        <v>77</v>
      </c>
      <c r="AY188" s="203" t="s">
        <v>131</v>
      </c>
    </row>
    <row r="189" spans="1:65" s="13" customFormat="1" ht="11.25">
      <c r="B189" s="193"/>
      <c r="C189" s="194"/>
      <c r="D189" s="186" t="s">
        <v>148</v>
      </c>
      <c r="E189" s="195" t="s">
        <v>19</v>
      </c>
      <c r="F189" s="196" t="s">
        <v>302</v>
      </c>
      <c r="G189" s="194"/>
      <c r="H189" s="197">
        <v>550</v>
      </c>
      <c r="I189" s="198"/>
      <c r="J189" s="194"/>
      <c r="K189" s="194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148</v>
      </c>
      <c r="AU189" s="203" t="s">
        <v>88</v>
      </c>
      <c r="AV189" s="13" t="s">
        <v>88</v>
      </c>
      <c r="AW189" s="13" t="s">
        <v>38</v>
      </c>
      <c r="AX189" s="13" t="s">
        <v>77</v>
      </c>
      <c r="AY189" s="203" t="s">
        <v>131</v>
      </c>
    </row>
    <row r="190" spans="1:65" s="13" customFormat="1" ht="11.25">
      <c r="B190" s="193"/>
      <c r="C190" s="194"/>
      <c r="D190" s="186" t="s">
        <v>148</v>
      </c>
      <c r="E190" s="195" t="s">
        <v>19</v>
      </c>
      <c r="F190" s="196" t="s">
        <v>303</v>
      </c>
      <c r="G190" s="194"/>
      <c r="H190" s="197">
        <v>160</v>
      </c>
      <c r="I190" s="198"/>
      <c r="J190" s="194"/>
      <c r="K190" s="194"/>
      <c r="L190" s="199"/>
      <c r="M190" s="200"/>
      <c r="N190" s="201"/>
      <c r="O190" s="201"/>
      <c r="P190" s="201"/>
      <c r="Q190" s="201"/>
      <c r="R190" s="201"/>
      <c r="S190" s="201"/>
      <c r="T190" s="202"/>
      <c r="AT190" s="203" t="s">
        <v>148</v>
      </c>
      <c r="AU190" s="203" t="s">
        <v>88</v>
      </c>
      <c r="AV190" s="13" t="s">
        <v>88</v>
      </c>
      <c r="AW190" s="13" t="s">
        <v>38</v>
      </c>
      <c r="AX190" s="13" t="s">
        <v>77</v>
      </c>
      <c r="AY190" s="203" t="s">
        <v>131</v>
      </c>
    </row>
    <row r="191" spans="1:65" s="13" customFormat="1" ht="11.25">
      <c r="B191" s="193"/>
      <c r="C191" s="194"/>
      <c r="D191" s="186" t="s">
        <v>148</v>
      </c>
      <c r="E191" s="195" t="s">
        <v>19</v>
      </c>
      <c r="F191" s="196" t="s">
        <v>304</v>
      </c>
      <c r="G191" s="194"/>
      <c r="H191" s="197">
        <v>40</v>
      </c>
      <c r="I191" s="198"/>
      <c r="J191" s="194"/>
      <c r="K191" s="194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148</v>
      </c>
      <c r="AU191" s="203" t="s">
        <v>88</v>
      </c>
      <c r="AV191" s="13" t="s">
        <v>88</v>
      </c>
      <c r="AW191" s="13" t="s">
        <v>38</v>
      </c>
      <c r="AX191" s="13" t="s">
        <v>77</v>
      </c>
      <c r="AY191" s="203" t="s">
        <v>131</v>
      </c>
    </row>
    <row r="192" spans="1:65" s="14" customFormat="1" ht="11.25">
      <c r="B192" s="204"/>
      <c r="C192" s="205"/>
      <c r="D192" s="186" t="s">
        <v>148</v>
      </c>
      <c r="E192" s="206" t="s">
        <v>19</v>
      </c>
      <c r="F192" s="207" t="s">
        <v>151</v>
      </c>
      <c r="G192" s="205"/>
      <c r="H192" s="208">
        <v>1350</v>
      </c>
      <c r="I192" s="209"/>
      <c r="J192" s="205"/>
      <c r="K192" s="205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148</v>
      </c>
      <c r="AU192" s="214" t="s">
        <v>88</v>
      </c>
      <c r="AV192" s="14" t="s">
        <v>137</v>
      </c>
      <c r="AW192" s="14" t="s">
        <v>38</v>
      </c>
      <c r="AX192" s="14" t="s">
        <v>85</v>
      </c>
      <c r="AY192" s="214" t="s">
        <v>131</v>
      </c>
    </row>
    <row r="193" spans="1:65" s="12" customFormat="1" ht="25.9" customHeight="1">
      <c r="B193" s="157"/>
      <c r="C193" s="158"/>
      <c r="D193" s="159" t="s">
        <v>76</v>
      </c>
      <c r="E193" s="160" t="s">
        <v>305</v>
      </c>
      <c r="F193" s="160" t="s">
        <v>306</v>
      </c>
      <c r="G193" s="158"/>
      <c r="H193" s="158"/>
      <c r="I193" s="161"/>
      <c r="J193" s="162">
        <f>BK193</f>
        <v>0</v>
      </c>
      <c r="K193" s="158"/>
      <c r="L193" s="163"/>
      <c r="M193" s="164"/>
      <c r="N193" s="165"/>
      <c r="O193" s="165"/>
      <c r="P193" s="166">
        <f>P194+P220+P223</f>
        <v>0</v>
      </c>
      <c r="Q193" s="165"/>
      <c r="R193" s="166">
        <f>R194+R220+R223</f>
        <v>0</v>
      </c>
      <c r="S193" s="165"/>
      <c r="T193" s="167">
        <f>T194+T220+T223</f>
        <v>0</v>
      </c>
      <c r="AR193" s="168" t="s">
        <v>162</v>
      </c>
      <c r="AT193" s="169" t="s">
        <v>76</v>
      </c>
      <c r="AU193" s="169" t="s">
        <v>77</v>
      </c>
      <c r="AY193" s="168" t="s">
        <v>131</v>
      </c>
      <c r="BK193" s="170">
        <f>BK194+BK220+BK223</f>
        <v>0</v>
      </c>
    </row>
    <row r="194" spans="1:65" s="12" customFormat="1" ht="22.9" customHeight="1">
      <c r="B194" s="157"/>
      <c r="C194" s="158"/>
      <c r="D194" s="159" t="s">
        <v>76</v>
      </c>
      <c r="E194" s="171" t="s">
        <v>307</v>
      </c>
      <c r="F194" s="171" t="s">
        <v>308</v>
      </c>
      <c r="G194" s="158"/>
      <c r="H194" s="158"/>
      <c r="I194" s="161"/>
      <c r="J194" s="172">
        <f>BK194</f>
        <v>0</v>
      </c>
      <c r="K194" s="158"/>
      <c r="L194" s="163"/>
      <c r="M194" s="164"/>
      <c r="N194" s="165"/>
      <c r="O194" s="165"/>
      <c r="P194" s="166">
        <f>SUM(P195:P219)</f>
        <v>0</v>
      </c>
      <c r="Q194" s="165"/>
      <c r="R194" s="166">
        <f>SUM(R195:R219)</f>
        <v>0</v>
      </c>
      <c r="S194" s="165"/>
      <c r="T194" s="167">
        <f>SUM(T195:T219)</f>
        <v>0</v>
      </c>
      <c r="AR194" s="168" t="s">
        <v>162</v>
      </c>
      <c r="AT194" s="169" t="s">
        <v>76</v>
      </c>
      <c r="AU194" s="169" t="s">
        <v>85</v>
      </c>
      <c r="AY194" s="168" t="s">
        <v>131</v>
      </c>
      <c r="BK194" s="170">
        <f>SUM(BK195:BK219)</f>
        <v>0</v>
      </c>
    </row>
    <row r="195" spans="1:65" s="2" customFormat="1" ht="24.2" customHeight="1">
      <c r="A195" s="34"/>
      <c r="B195" s="35"/>
      <c r="C195" s="173" t="s">
        <v>309</v>
      </c>
      <c r="D195" s="173" t="s">
        <v>133</v>
      </c>
      <c r="E195" s="174" t="s">
        <v>310</v>
      </c>
      <c r="F195" s="175" t="s">
        <v>311</v>
      </c>
      <c r="G195" s="176" t="s">
        <v>196</v>
      </c>
      <c r="H195" s="177">
        <v>1</v>
      </c>
      <c r="I195" s="178"/>
      <c r="J195" s="179">
        <f>ROUND(I195*H195,2)</f>
        <v>0</v>
      </c>
      <c r="K195" s="175" t="s">
        <v>19</v>
      </c>
      <c r="L195" s="39"/>
      <c r="M195" s="180" t="s">
        <v>19</v>
      </c>
      <c r="N195" s="181" t="s">
        <v>48</v>
      </c>
      <c r="O195" s="64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4" t="s">
        <v>137</v>
      </c>
      <c r="AT195" s="184" t="s">
        <v>133</v>
      </c>
      <c r="AU195" s="184" t="s">
        <v>88</v>
      </c>
      <c r="AY195" s="17" t="s">
        <v>131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7" t="s">
        <v>85</v>
      </c>
      <c r="BK195" s="185">
        <f>ROUND(I195*H195,2)</f>
        <v>0</v>
      </c>
      <c r="BL195" s="17" t="s">
        <v>137</v>
      </c>
      <c r="BM195" s="184" t="s">
        <v>312</v>
      </c>
    </row>
    <row r="196" spans="1:65" s="2" customFormat="1" ht="39">
      <c r="A196" s="34"/>
      <c r="B196" s="35"/>
      <c r="C196" s="36"/>
      <c r="D196" s="186" t="s">
        <v>138</v>
      </c>
      <c r="E196" s="36"/>
      <c r="F196" s="187" t="s">
        <v>313</v>
      </c>
      <c r="G196" s="36"/>
      <c r="H196" s="36"/>
      <c r="I196" s="188"/>
      <c r="J196" s="36"/>
      <c r="K196" s="36"/>
      <c r="L196" s="39"/>
      <c r="M196" s="189"/>
      <c r="N196" s="190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138</v>
      </c>
      <c r="AU196" s="17" t="s">
        <v>88</v>
      </c>
    </row>
    <row r="197" spans="1:65" s="2" customFormat="1" ht="24.2" customHeight="1">
      <c r="A197" s="34"/>
      <c r="B197" s="35"/>
      <c r="C197" s="173" t="s">
        <v>231</v>
      </c>
      <c r="D197" s="173" t="s">
        <v>133</v>
      </c>
      <c r="E197" s="174" t="s">
        <v>314</v>
      </c>
      <c r="F197" s="175" t="s">
        <v>315</v>
      </c>
      <c r="G197" s="176" t="s">
        <v>196</v>
      </c>
      <c r="H197" s="177">
        <v>1</v>
      </c>
      <c r="I197" s="178"/>
      <c r="J197" s="179">
        <f>ROUND(I197*H197,2)</f>
        <v>0</v>
      </c>
      <c r="K197" s="175" t="s">
        <v>19</v>
      </c>
      <c r="L197" s="39"/>
      <c r="M197" s="180" t="s">
        <v>19</v>
      </c>
      <c r="N197" s="181" t="s">
        <v>48</v>
      </c>
      <c r="O197" s="64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137</v>
      </c>
      <c r="AT197" s="184" t="s">
        <v>133</v>
      </c>
      <c r="AU197" s="184" t="s">
        <v>88</v>
      </c>
      <c r="AY197" s="17" t="s">
        <v>131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7" t="s">
        <v>85</v>
      </c>
      <c r="BK197" s="185">
        <f>ROUND(I197*H197,2)</f>
        <v>0</v>
      </c>
      <c r="BL197" s="17" t="s">
        <v>137</v>
      </c>
      <c r="BM197" s="184" t="s">
        <v>316</v>
      </c>
    </row>
    <row r="198" spans="1:65" s="2" customFormat="1" ht="48.75">
      <c r="A198" s="34"/>
      <c r="B198" s="35"/>
      <c r="C198" s="36"/>
      <c r="D198" s="186" t="s">
        <v>138</v>
      </c>
      <c r="E198" s="36"/>
      <c r="F198" s="187" t="s">
        <v>317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138</v>
      </c>
      <c r="AU198" s="17" t="s">
        <v>88</v>
      </c>
    </row>
    <row r="199" spans="1:65" s="2" customFormat="1" ht="16.5" customHeight="1">
      <c r="A199" s="34"/>
      <c r="B199" s="35"/>
      <c r="C199" s="173" t="s">
        <v>318</v>
      </c>
      <c r="D199" s="173" t="s">
        <v>133</v>
      </c>
      <c r="E199" s="174" t="s">
        <v>319</v>
      </c>
      <c r="F199" s="175" t="s">
        <v>320</v>
      </c>
      <c r="G199" s="176" t="s">
        <v>196</v>
      </c>
      <c r="H199" s="177">
        <v>1</v>
      </c>
      <c r="I199" s="178"/>
      <c r="J199" s="179">
        <f>ROUND(I199*H199,2)</f>
        <v>0</v>
      </c>
      <c r="K199" s="175" t="s">
        <v>19</v>
      </c>
      <c r="L199" s="39"/>
      <c r="M199" s="180" t="s">
        <v>19</v>
      </c>
      <c r="N199" s="181" t="s">
        <v>48</v>
      </c>
      <c r="O199" s="64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137</v>
      </c>
      <c r="AT199" s="184" t="s">
        <v>133</v>
      </c>
      <c r="AU199" s="184" t="s">
        <v>88</v>
      </c>
      <c r="AY199" s="17" t="s">
        <v>131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85</v>
      </c>
      <c r="BK199" s="185">
        <f>ROUND(I199*H199,2)</f>
        <v>0</v>
      </c>
      <c r="BL199" s="17" t="s">
        <v>137</v>
      </c>
      <c r="BM199" s="184" t="s">
        <v>321</v>
      </c>
    </row>
    <row r="200" spans="1:65" s="2" customFormat="1" ht="58.5">
      <c r="A200" s="34"/>
      <c r="B200" s="35"/>
      <c r="C200" s="36"/>
      <c r="D200" s="186" t="s">
        <v>138</v>
      </c>
      <c r="E200" s="36"/>
      <c r="F200" s="187" t="s">
        <v>322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138</v>
      </c>
      <c r="AU200" s="17" t="s">
        <v>88</v>
      </c>
    </row>
    <row r="201" spans="1:65" s="2" customFormat="1" ht="16.5" customHeight="1">
      <c r="A201" s="34"/>
      <c r="B201" s="35"/>
      <c r="C201" s="173" t="s">
        <v>203</v>
      </c>
      <c r="D201" s="173" t="s">
        <v>133</v>
      </c>
      <c r="E201" s="174" t="s">
        <v>323</v>
      </c>
      <c r="F201" s="175" t="s">
        <v>324</v>
      </c>
      <c r="G201" s="176" t="s">
        <v>196</v>
      </c>
      <c r="H201" s="177">
        <v>1</v>
      </c>
      <c r="I201" s="178"/>
      <c r="J201" s="179">
        <f>ROUND(I201*H201,2)</f>
        <v>0</v>
      </c>
      <c r="K201" s="175" t="s">
        <v>145</v>
      </c>
      <c r="L201" s="39"/>
      <c r="M201" s="180" t="s">
        <v>19</v>
      </c>
      <c r="N201" s="181" t="s">
        <v>48</v>
      </c>
      <c r="O201" s="64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4" t="s">
        <v>137</v>
      </c>
      <c r="AT201" s="184" t="s">
        <v>133</v>
      </c>
      <c r="AU201" s="184" t="s">
        <v>88</v>
      </c>
      <c r="AY201" s="17" t="s">
        <v>131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7" t="s">
        <v>85</v>
      </c>
      <c r="BK201" s="185">
        <f>ROUND(I201*H201,2)</f>
        <v>0</v>
      </c>
      <c r="BL201" s="17" t="s">
        <v>137</v>
      </c>
      <c r="BM201" s="184" t="s">
        <v>325</v>
      </c>
    </row>
    <row r="202" spans="1:65" s="2" customFormat="1" ht="11.25">
      <c r="A202" s="34"/>
      <c r="B202" s="35"/>
      <c r="C202" s="36"/>
      <c r="D202" s="191" t="s">
        <v>146</v>
      </c>
      <c r="E202" s="36"/>
      <c r="F202" s="192" t="s">
        <v>326</v>
      </c>
      <c r="G202" s="36"/>
      <c r="H202" s="36"/>
      <c r="I202" s="188"/>
      <c r="J202" s="36"/>
      <c r="K202" s="36"/>
      <c r="L202" s="39"/>
      <c r="M202" s="189"/>
      <c r="N202" s="190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146</v>
      </c>
      <c r="AU202" s="17" t="s">
        <v>88</v>
      </c>
    </row>
    <row r="203" spans="1:65" s="2" customFormat="1" ht="78">
      <c r="A203" s="34"/>
      <c r="B203" s="35"/>
      <c r="C203" s="36"/>
      <c r="D203" s="186" t="s">
        <v>138</v>
      </c>
      <c r="E203" s="36"/>
      <c r="F203" s="187" t="s">
        <v>327</v>
      </c>
      <c r="G203" s="36"/>
      <c r="H203" s="36"/>
      <c r="I203" s="188"/>
      <c r="J203" s="36"/>
      <c r="K203" s="36"/>
      <c r="L203" s="39"/>
      <c r="M203" s="189"/>
      <c r="N203" s="190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138</v>
      </c>
      <c r="AU203" s="17" t="s">
        <v>88</v>
      </c>
    </row>
    <row r="204" spans="1:65" s="2" customFormat="1" ht="16.5" customHeight="1">
      <c r="A204" s="34"/>
      <c r="B204" s="35"/>
      <c r="C204" s="173" t="s">
        <v>328</v>
      </c>
      <c r="D204" s="173" t="s">
        <v>133</v>
      </c>
      <c r="E204" s="174" t="s">
        <v>329</v>
      </c>
      <c r="F204" s="175" t="s">
        <v>330</v>
      </c>
      <c r="G204" s="176" t="s">
        <v>331</v>
      </c>
      <c r="H204" s="177">
        <v>1</v>
      </c>
      <c r="I204" s="178"/>
      <c r="J204" s="179">
        <f>ROUND(I204*H204,2)</f>
        <v>0</v>
      </c>
      <c r="K204" s="175" t="s">
        <v>145</v>
      </c>
      <c r="L204" s="39"/>
      <c r="M204" s="180" t="s">
        <v>19</v>
      </c>
      <c r="N204" s="181" t="s">
        <v>48</v>
      </c>
      <c r="O204" s="64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4" t="s">
        <v>137</v>
      </c>
      <c r="AT204" s="184" t="s">
        <v>133</v>
      </c>
      <c r="AU204" s="184" t="s">
        <v>88</v>
      </c>
      <c r="AY204" s="17" t="s">
        <v>131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7" t="s">
        <v>85</v>
      </c>
      <c r="BK204" s="185">
        <f>ROUND(I204*H204,2)</f>
        <v>0</v>
      </c>
      <c r="BL204" s="17" t="s">
        <v>137</v>
      </c>
      <c r="BM204" s="184" t="s">
        <v>332</v>
      </c>
    </row>
    <row r="205" spans="1:65" s="2" customFormat="1" ht="11.25">
      <c r="A205" s="34"/>
      <c r="B205" s="35"/>
      <c r="C205" s="36"/>
      <c r="D205" s="191" t="s">
        <v>146</v>
      </c>
      <c r="E205" s="36"/>
      <c r="F205" s="192" t="s">
        <v>333</v>
      </c>
      <c r="G205" s="36"/>
      <c r="H205" s="36"/>
      <c r="I205" s="188"/>
      <c r="J205" s="36"/>
      <c r="K205" s="36"/>
      <c r="L205" s="39"/>
      <c r="M205" s="189"/>
      <c r="N205" s="190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146</v>
      </c>
      <c r="AU205" s="17" t="s">
        <v>88</v>
      </c>
    </row>
    <row r="206" spans="1:65" s="2" customFormat="1" ht="19.5">
      <c r="A206" s="34"/>
      <c r="B206" s="35"/>
      <c r="C206" s="36"/>
      <c r="D206" s="186" t="s">
        <v>138</v>
      </c>
      <c r="E206" s="36"/>
      <c r="F206" s="187" t="s">
        <v>334</v>
      </c>
      <c r="G206" s="36"/>
      <c r="H206" s="36"/>
      <c r="I206" s="188"/>
      <c r="J206" s="36"/>
      <c r="K206" s="36"/>
      <c r="L206" s="39"/>
      <c r="M206" s="189"/>
      <c r="N206" s="190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138</v>
      </c>
      <c r="AU206" s="17" t="s">
        <v>88</v>
      </c>
    </row>
    <row r="207" spans="1:65" s="2" customFormat="1" ht="16.5" customHeight="1">
      <c r="A207" s="34"/>
      <c r="B207" s="35"/>
      <c r="C207" s="173" t="s">
        <v>240</v>
      </c>
      <c r="D207" s="173" t="s">
        <v>133</v>
      </c>
      <c r="E207" s="174" t="s">
        <v>335</v>
      </c>
      <c r="F207" s="175" t="s">
        <v>336</v>
      </c>
      <c r="G207" s="176" t="s">
        <v>337</v>
      </c>
      <c r="H207" s="177">
        <v>60</v>
      </c>
      <c r="I207" s="178"/>
      <c r="J207" s="179">
        <f>ROUND(I207*H207,2)</f>
        <v>0</v>
      </c>
      <c r="K207" s="175" t="s">
        <v>145</v>
      </c>
      <c r="L207" s="39"/>
      <c r="M207" s="180" t="s">
        <v>19</v>
      </c>
      <c r="N207" s="181" t="s">
        <v>48</v>
      </c>
      <c r="O207" s="64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137</v>
      </c>
      <c r="AT207" s="184" t="s">
        <v>133</v>
      </c>
      <c r="AU207" s="184" t="s">
        <v>88</v>
      </c>
      <c r="AY207" s="17" t="s">
        <v>131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7" t="s">
        <v>85</v>
      </c>
      <c r="BK207" s="185">
        <f>ROUND(I207*H207,2)</f>
        <v>0</v>
      </c>
      <c r="BL207" s="17" t="s">
        <v>137</v>
      </c>
      <c r="BM207" s="184" t="s">
        <v>338</v>
      </c>
    </row>
    <row r="208" spans="1:65" s="2" customFormat="1" ht="11.25">
      <c r="A208" s="34"/>
      <c r="B208" s="35"/>
      <c r="C208" s="36"/>
      <c r="D208" s="191" t="s">
        <v>146</v>
      </c>
      <c r="E208" s="36"/>
      <c r="F208" s="192" t="s">
        <v>339</v>
      </c>
      <c r="G208" s="36"/>
      <c r="H208" s="36"/>
      <c r="I208" s="188"/>
      <c r="J208" s="36"/>
      <c r="K208" s="36"/>
      <c r="L208" s="39"/>
      <c r="M208" s="189"/>
      <c r="N208" s="190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146</v>
      </c>
      <c r="AU208" s="17" t="s">
        <v>88</v>
      </c>
    </row>
    <row r="209" spans="1:65" s="2" customFormat="1" ht="87.75">
      <c r="A209" s="34"/>
      <c r="B209" s="35"/>
      <c r="C209" s="36"/>
      <c r="D209" s="186" t="s">
        <v>138</v>
      </c>
      <c r="E209" s="36"/>
      <c r="F209" s="187" t="s">
        <v>340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138</v>
      </c>
      <c r="AU209" s="17" t="s">
        <v>88</v>
      </c>
    </row>
    <row r="210" spans="1:65" s="13" customFormat="1" ht="11.25">
      <c r="B210" s="193"/>
      <c r="C210" s="194"/>
      <c r="D210" s="186" t="s">
        <v>148</v>
      </c>
      <c r="E210" s="195" t="s">
        <v>19</v>
      </c>
      <c r="F210" s="196" t="s">
        <v>341</v>
      </c>
      <c r="G210" s="194"/>
      <c r="H210" s="197">
        <v>30</v>
      </c>
      <c r="I210" s="198"/>
      <c r="J210" s="194"/>
      <c r="K210" s="194"/>
      <c r="L210" s="199"/>
      <c r="M210" s="200"/>
      <c r="N210" s="201"/>
      <c r="O210" s="201"/>
      <c r="P210" s="201"/>
      <c r="Q210" s="201"/>
      <c r="R210" s="201"/>
      <c r="S210" s="201"/>
      <c r="T210" s="202"/>
      <c r="AT210" s="203" t="s">
        <v>148</v>
      </c>
      <c r="AU210" s="203" t="s">
        <v>88</v>
      </c>
      <c r="AV210" s="13" t="s">
        <v>88</v>
      </c>
      <c r="AW210" s="13" t="s">
        <v>38</v>
      </c>
      <c r="AX210" s="13" t="s">
        <v>77</v>
      </c>
      <c r="AY210" s="203" t="s">
        <v>131</v>
      </c>
    </row>
    <row r="211" spans="1:65" s="13" customFormat="1" ht="11.25">
      <c r="B211" s="193"/>
      <c r="C211" s="194"/>
      <c r="D211" s="186" t="s">
        <v>148</v>
      </c>
      <c r="E211" s="195" t="s">
        <v>19</v>
      </c>
      <c r="F211" s="196" t="s">
        <v>342</v>
      </c>
      <c r="G211" s="194"/>
      <c r="H211" s="197">
        <v>30</v>
      </c>
      <c r="I211" s="198"/>
      <c r="J211" s="194"/>
      <c r="K211" s="194"/>
      <c r="L211" s="199"/>
      <c r="M211" s="200"/>
      <c r="N211" s="201"/>
      <c r="O211" s="201"/>
      <c r="P211" s="201"/>
      <c r="Q211" s="201"/>
      <c r="R211" s="201"/>
      <c r="S211" s="201"/>
      <c r="T211" s="202"/>
      <c r="AT211" s="203" t="s">
        <v>148</v>
      </c>
      <c r="AU211" s="203" t="s">
        <v>88</v>
      </c>
      <c r="AV211" s="13" t="s">
        <v>88</v>
      </c>
      <c r="AW211" s="13" t="s">
        <v>38</v>
      </c>
      <c r="AX211" s="13" t="s">
        <v>77</v>
      </c>
      <c r="AY211" s="203" t="s">
        <v>131</v>
      </c>
    </row>
    <row r="212" spans="1:65" s="14" customFormat="1" ht="11.25">
      <c r="B212" s="204"/>
      <c r="C212" s="205"/>
      <c r="D212" s="186" t="s">
        <v>148</v>
      </c>
      <c r="E212" s="206" t="s">
        <v>19</v>
      </c>
      <c r="F212" s="207" t="s">
        <v>151</v>
      </c>
      <c r="G212" s="205"/>
      <c r="H212" s="208">
        <v>60</v>
      </c>
      <c r="I212" s="209"/>
      <c r="J212" s="205"/>
      <c r="K212" s="205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148</v>
      </c>
      <c r="AU212" s="214" t="s">
        <v>88</v>
      </c>
      <c r="AV212" s="14" t="s">
        <v>137</v>
      </c>
      <c r="AW212" s="14" t="s">
        <v>38</v>
      </c>
      <c r="AX212" s="14" t="s">
        <v>85</v>
      </c>
      <c r="AY212" s="214" t="s">
        <v>131</v>
      </c>
    </row>
    <row r="213" spans="1:65" s="2" customFormat="1" ht="16.5" customHeight="1">
      <c r="A213" s="34"/>
      <c r="B213" s="35"/>
      <c r="C213" s="173" t="s">
        <v>343</v>
      </c>
      <c r="D213" s="173" t="s">
        <v>133</v>
      </c>
      <c r="E213" s="174" t="s">
        <v>344</v>
      </c>
      <c r="F213" s="175" t="s">
        <v>345</v>
      </c>
      <c r="G213" s="176" t="s">
        <v>337</v>
      </c>
      <c r="H213" s="177">
        <v>240</v>
      </c>
      <c r="I213" s="178"/>
      <c r="J213" s="179">
        <f>ROUND(I213*H213,2)</f>
        <v>0</v>
      </c>
      <c r="K213" s="175" t="s">
        <v>145</v>
      </c>
      <c r="L213" s="39"/>
      <c r="M213" s="180" t="s">
        <v>19</v>
      </c>
      <c r="N213" s="181" t="s">
        <v>48</v>
      </c>
      <c r="O213" s="64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4" t="s">
        <v>137</v>
      </c>
      <c r="AT213" s="184" t="s">
        <v>133</v>
      </c>
      <c r="AU213" s="184" t="s">
        <v>88</v>
      </c>
      <c r="AY213" s="17" t="s">
        <v>131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85</v>
      </c>
      <c r="BK213" s="185">
        <f>ROUND(I213*H213,2)</f>
        <v>0</v>
      </c>
      <c r="BL213" s="17" t="s">
        <v>137</v>
      </c>
      <c r="BM213" s="184" t="s">
        <v>346</v>
      </c>
    </row>
    <row r="214" spans="1:65" s="2" customFormat="1" ht="11.25">
      <c r="A214" s="34"/>
      <c r="B214" s="35"/>
      <c r="C214" s="36"/>
      <c r="D214" s="191" t="s">
        <v>146</v>
      </c>
      <c r="E214" s="36"/>
      <c r="F214" s="192" t="s">
        <v>347</v>
      </c>
      <c r="G214" s="36"/>
      <c r="H214" s="36"/>
      <c r="I214" s="188"/>
      <c r="J214" s="36"/>
      <c r="K214" s="36"/>
      <c r="L214" s="39"/>
      <c r="M214" s="189"/>
      <c r="N214" s="190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146</v>
      </c>
      <c r="AU214" s="17" t="s">
        <v>88</v>
      </c>
    </row>
    <row r="215" spans="1:65" s="2" customFormat="1" ht="68.25">
      <c r="A215" s="34"/>
      <c r="B215" s="35"/>
      <c r="C215" s="36"/>
      <c r="D215" s="186" t="s">
        <v>138</v>
      </c>
      <c r="E215" s="36"/>
      <c r="F215" s="187" t="s">
        <v>348</v>
      </c>
      <c r="G215" s="36"/>
      <c r="H215" s="36"/>
      <c r="I215" s="188"/>
      <c r="J215" s="36"/>
      <c r="K215" s="36"/>
      <c r="L215" s="39"/>
      <c r="M215" s="189"/>
      <c r="N215" s="190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138</v>
      </c>
      <c r="AU215" s="17" t="s">
        <v>88</v>
      </c>
    </row>
    <row r="216" spans="1:65" s="2" customFormat="1" ht="21.75" customHeight="1">
      <c r="A216" s="34"/>
      <c r="B216" s="35"/>
      <c r="C216" s="173" t="s">
        <v>244</v>
      </c>
      <c r="D216" s="173" t="s">
        <v>133</v>
      </c>
      <c r="E216" s="174" t="s">
        <v>349</v>
      </c>
      <c r="F216" s="175" t="s">
        <v>350</v>
      </c>
      <c r="G216" s="176" t="s">
        <v>196</v>
      </c>
      <c r="H216" s="177">
        <v>1</v>
      </c>
      <c r="I216" s="178"/>
      <c r="J216" s="179">
        <f>ROUND(I216*H216,2)</f>
        <v>0</v>
      </c>
      <c r="K216" s="175" t="s">
        <v>19</v>
      </c>
      <c r="L216" s="39"/>
      <c r="M216" s="180" t="s">
        <v>19</v>
      </c>
      <c r="N216" s="181" t="s">
        <v>48</v>
      </c>
      <c r="O216" s="64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4" t="s">
        <v>137</v>
      </c>
      <c r="AT216" s="184" t="s">
        <v>133</v>
      </c>
      <c r="AU216" s="184" t="s">
        <v>88</v>
      </c>
      <c r="AY216" s="17" t="s">
        <v>131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7" t="s">
        <v>85</v>
      </c>
      <c r="BK216" s="185">
        <f>ROUND(I216*H216,2)</f>
        <v>0</v>
      </c>
      <c r="BL216" s="17" t="s">
        <v>137</v>
      </c>
      <c r="BM216" s="184" t="s">
        <v>351</v>
      </c>
    </row>
    <row r="217" spans="1:65" s="2" customFormat="1" ht="39">
      <c r="A217" s="34"/>
      <c r="B217" s="35"/>
      <c r="C217" s="36"/>
      <c r="D217" s="186" t="s">
        <v>138</v>
      </c>
      <c r="E217" s="36"/>
      <c r="F217" s="187" t="s">
        <v>352</v>
      </c>
      <c r="G217" s="36"/>
      <c r="H217" s="36"/>
      <c r="I217" s="188"/>
      <c r="J217" s="36"/>
      <c r="K217" s="36"/>
      <c r="L217" s="39"/>
      <c r="M217" s="189"/>
      <c r="N217" s="190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138</v>
      </c>
      <c r="AU217" s="17" t="s">
        <v>88</v>
      </c>
    </row>
    <row r="218" spans="1:65" s="2" customFormat="1" ht="24.2" customHeight="1">
      <c r="A218" s="34"/>
      <c r="B218" s="35"/>
      <c r="C218" s="173" t="s">
        <v>353</v>
      </c>
      <c r="D218" s="173" t="s">
        <v>133</v>
      </c>
      <c r="E218" s="174" t="s">
        <v>354</v>
      </c>
      <c r="F218" s="175" t="s">
        <v>355</v>
      </c>
      <c r="G218" s="176" t="s">
        <v>196</v>
      </c>
      <c r="H218" s="177">
        <v>1</v>
      </c>
      <c r="I218" s="178"/>
      <c r="J218" s="179">
        <f>ROUND(I218*H218,2)</f>
        <v>0</v>
      </c>
      <c r="K218" s="175" t="s">
        <v>19</v>
      </c>
      <c r="L218" s="39"/>
      <c r="M218" s="180" t="s">
        <v>19</v>
      </c>
      <c r="N218" s="181" t="s">
        <v>48</v>
      </c>
      <c r="O218" s="64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4" t="s">
        <v>137</v>
      </c>
      <c r="AT218" s="184" t="s">
        <v>133</v>
      </c>
      <c r="AU218" s="184" t="s">
        <v>88</v>
      </c>
      <c r="AY218" s="17" t="s">
        <v>131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7" t="s">
        <v>85</v>
      </c>
      <c r="BK218" s="185">
        <f>ROUND(I218*H218,2)</f>
        <v>0</v>
      </c>
      <c r="BL218" s="17" t="s">
        <v>137</v>
      </c>
      <c r="BM218" s="184" t="s">
        <v>356</v>
      </c>
    </row>
    <row r="219" spans="1:65" s="2" customFormat="1" ht="68.25">
      <c r="A219" s="34"/>
      <c r="B219" s="35"/>
      <c r="C219" s="36"/>
      <c r="D219" s="186" t="s">
        <v>138</v>
      </c>
      <c r="E219" s="36"/>
      <c r="F219" s="187" t="s">
        <v>357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138</v>
      </c>
      <c r="AU219" s="17" t="s">
        <v>88</v>
      </c>
    </row>
    <row r="220" spans="1:65" s="12" customFormat="1" ht="22.9" customHeight="1">
      <c r="B220" s="157"/>
      <c r="C220" s="158"/>
      <c r="D220" s="159" t="s">
        <v>76</v>
      </c>
      <c r="E220" s="171" t="s">
        <v>358</v>
      </c>
      <c r="F220" s="171" t="s">
        <v>359</v>
      </c>
      <c r="G220" s="158"/>
      <c r="H220" s="158"/>
      <c r="I220" s="161"/>
      <c r="J220" s="172">
        <f>BK220</f>
        <v>0</v>
      </c>
      <c r="K220" s="158"/>
      <c r="L220" s="163"/>
      <c r="M220" s="164"/>
      <c r="N220" s="165"/>
      <c r="O220" s="165"/>
      <c r="P220" s="166">
        <f>SUM(P221:P222)</f>
        <v>0</v>
      </c>
      <c r="Q220" s="165"/>
      <c r="R220" s="166">
        <f>SUM(R221:R222)</f>
        <v>0</v>
      </c>
      <c r="S220" s="165"/>
      <c r="T220" s="167">
        <f>SUM(T221:T222)</f>
        <v>0</v>
      </c>
      <c r="AR220" s="168" t="s">
        <v>162</v>
      </c>
      <c r="AT220" s="169" t="s">
        <v>76</v>
      </c>
      <c r="AU220" s="169" t="s">
        <v>85</v>
      </c>
      <c r="AY220" s="168" t="s">
        <v>131</v>
      </c>
      <c r="BK220" s="170">
        <f>SUM(BK221:BK222)</f>
        <v>0</v>
      </c>
    </row>
    <row r="221" spans="1:65" s="2" customFormat="1" ht="21.75" customHeight="1">
      <c r="A221" s="34"/>
      <c r="B221" s="35"/>
      <c r="C221" s="173" t="s">
        <v>249</v>
      </c>
      <c r="D221" s="173" t="s">
        <v>133</v>
      </c>
      <c r="E221" s="174" t="s">
        <v>360</v>
      </c>
      <c r="F221" s="175" t="s">
        <v>361</v>
      </c>
      <c r="G221" s="176" t="s">
        <v>196</v>
      </c>
      <c r="H221" s="177">
        <v>1</v>
      </c>
      <c r="I221" s="178"/>
      <c r="J221" s="179">
        <f>ROUND(I221*H221,2)</f>
        <v>0</v>
      </c>
      <c r="K221" s="175" t="s">
        <v>19</v>
      </c>
      <c r="L221" s="39"/>
      <c r="M221" s="180" t="s">
        <v>19</v>
      </c>
      <c r="N221" s="181" t="s">
        <v>48</v>
      </c>
      <c r="O221" s="64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137</v>
      </c>
      <c r="AT221" s="184" t="s">
        <v>133</v>
      </c>
      <c r="AU221" s="184" t="s">
        <v>88</v>
      </c>
      <c r="AY221" s="17" t="s">
        <v>131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85</v>
      </c>
      <c r="BK221" s="185">
        <f>ROUND(I221*H221,2)</f>
        <v>0</v>
      </c>
      <c r="BL221" s="17" t="s">
        <v>137</v>
      </c>
      <c r="BM221" s="184" t="s">
        <v>362</v>
      </c>
    </row>
    <row r="222" spans="1:65" s="2" customFormat="1" ht="29.25">
      <c r="A222" s="34"/>
      <c r="B222" s="35"/>
      <c r="C222" s="36"/>
      <c r="D222" s="186" t="s">
        <v>138</v>
      </c>
      <c r="E222" s="36"/>
      <c r="F222" s="187" t="s">
        <v>363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138</v>
      </c>
      <c r="AU222" s="17" t="s">
        <v>88</v>
      </c>
    </row>
    <row r="223" spans="1:65" s="12" customFormat="1" ht="22.9" customHeight="1">
      <c r="B223" s="157"/>
      <c r="C223" s="158"/>
      <c r="D223" s="159" t="s">
        <v>76</v>
      </c>
      <c r="E223" s="171" t="s">
        <v>364</v>
      </c>
      <c r="F223" s="171" t="s">
        <v>365</v>
      </c>
      <c r="G223" s="158"/>
      <c r="H223" s="158"/>
      <c r="I223" s="161"/>
      <c r="J223" s="172">
        <f>BK223</f>
        <v>0</v>
      </c>
      <c r="K223" s="158"/>
      <c r="L223" s="163"/>
      <c r="M223" s="164"/>
      <c r="N223" s="165"/>
      <c r="O223" s="165"/>
      <c r="P223" s="166">
        <f>SUM(P224:P226)</f>
        <v>0</v>
      </c>
      <c r="Q223" s="165"/>
      <c r="R223" s="166">
        <f>SUM(R224:R226)</f>
        <v>0</v>
      </c>
      <c r="S223" s="165"/>
      <c r="T223" s="167">
        <f>SUM(T224:T226)</f>
        <v>0</v>
      </c>
      <c r="AR223" s="168" t="s">
        <v>162</v>
      </c>
      <c r="AT223" s="169" t="s">
        <v>76</v>
      </c>
      <c r="AU223" s="169" t="s">
        <v>85</v>
      </c>
      <c r="AY223" s="168" t="s">
        <v>131</v>
      </c>
      <c r="BK223" s="170">
        <f>SUM(BK224:BK226)</f>
        <v>0</v>
      </c>
    </row>
    <row r="224" spans="1:65" s="2" customFormat="1" ht="16.5" customHeight="1">
      <c r="A224" s="34"/>
      <c r="B224" s="35"/>
      <c r="C224" s="173" t="s">
        <v>366</v>
      </c>
      <c r="D224" s="173" t="s">
        <v>133</v>
      </c>
      <c r="E224" s="174" t="s">
        <v>367</v>
      </c>
      <c r="F224" s="175" t="s">
        <v>368</v>
      </c>
      <c r="G224" s="176" t="s">
        <v>196</v>
      </c>
      <c r="H224" s="177">
        <v>1</v>
      </c>
      <c r="I224" s="178"/>
      <c r="J224" s="179">
        <f>ROUND(I224*H224,2)</f>
        <v>0</v>
      </c>
      <c r="K224" s="175" t="s">
        <v>145</v>
      </c>
      <c r="L224" s="39"/>
      <c r="M224" s="180" t="s">
        <v>19</v>
      </c>
      <c r="N224" s="181" t="s">
        <v>48</v>
      </c>
      <c r="O224" s="64"/>
      <c r="P224" s="182">
        <f>O224*H224</f>
        <v>0</v>
      </c>
      <c r="Q224" s="182">
        <v>0</v>
      </c>
      <c r="R224" s="182">
        <f>Q224*H224</f>
        <v>0</v>
      </c>
      <c r="S224" s="182">
        <v>0</v>
      </c>
      <c r="T224" s="18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4" t="s">
        <v>137</v>
      </c>
      <c r="AT224" s="184" t="s">
        <v>133</v>
      </c>
      <c r="AU224" s="184" t="s">
        <v>88</v>
      </c>
      <c r="AY224" s="17" t="s">
        <v>131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7" t="s">
        <v>85</v>
      </c>
      <c r="BK224" s="185">
        <f>ROUND(I224*H224,2)</f>
        <v>0</v>
      </c>
      <c r="BL224" s="17" t="s">
        <v>137</v>
      </c>
      <c r="BM224" s="184" t="s">
        <v>369</v>
      </c>
    </row>
    <row r="225" spans="1:47" s="2" customFormat="1" ht="11.25">
      <c r="A225" s="34"/>
      <c r="B225" s="35"/>
      <c r="C225" s="36"/>
      <c r="D225" s="191" t="s">
        <v>146</v>
      </c>
      <c r="E225" s="36"/>
      <c r="F225" s="192" t="s">
        <v>370</v>
      </c>
      <c r="G225" s="36"/>
      <c r="H225" s="36"/>
      <c r="I225" s="188"/>
      <c r="J225" s="36"/>
      <c r="K225" s="36"/>
      <c r="L225" s="39"/>
      <c r="M225" s="189"/>
      <c r="N225" s="190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146</v>
      </c>
      <c r="AU225" s="17" t="s">
        <v>88</v>
      </c>
    </row>
    <row r="226" spans="1:47" s="2" customFormat="1" ht="39">
      <c r="A226" s="34"/>
      <c r="B226" s="35"/>
      <c r="C226" s="36"/>
      <c r="D226" s="186" t="s">
        <v>138</v>
      </c>
      <c r="E226" s="36"/>
      <c r="F226" s="187" t="s">
        <v>371</v>
      </c>
      <c r="G226" s="36"/>
      <c r="H226" s="36"/>
      <c r="I226" s="188"/>
      <c r="J226" s="36"/>
      <c r="K226" s="36"/>
      <c r="L226" s="39"/>
      <c r="M226" s="225"/>
      <c r="N226" s="226"/>
      <c r="O226" s="227"/>
      <c r="P226" s="227"/>
      <c r="Q226" s="227"/>
      <c r="R226" s="227"/>
      <c r="S226" s="227"/>
      <c r="T226" s="228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138</v>
      </c>
      <c r="AU226" s="17" t="s">
        <v>88</v>
      </c>
    </row>
    <row r="227" spans="1:47" s="2" customFormat="1" ht="6.95" customHeight="1">
      <c r="A227" s="34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39"/>
      <c r="M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</row>
  </sheetData>
  <sheetProtection algorithmName="SHA-512" hashValue="guXc+GH+ZaJ0N++VVVhYQshkM2ItKGcIWJHLN27sv9/OXBW0uvPGBUDD+6nD3KFLTisr93/1dBEzcqxJQJQx0w==" saltValue="RrgFVQF4nWLUhiZrlX9rKdU5NMm++hOapELEIBoLKHLzw+y2mY7hwbfhbLhszIWnWQ5cQOip56ERMZkmtN6KhA==" spinCount="100000" sheet="1" objects="1" scenarios="1" formatColumns="0" formatRows="0" autoFilter="0"/>
  <autoFilter ref="C89:K226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7" r:id="rId1"/>
    <hyperlink ref="F102" r:id="rId2"/>
    <hyperlink ref="F106" r:id="rId3"/>
    <hyperlink ref="F108" r:id="rId4"/>
    <hyperlink ref="F115" r:id="rId5"/>
    <hyperlink ref="F122" r:id="rId6"/>
    <hyperlink ref="F124" r:id="rId7"/>
    <hyperlink ref="F184" r:id="rId8"/>
    <hyperlink ref="F202" r:id="rId9"/>
    <hyperlink ref="F205" r:id="rId10"/>
    <hyperlink ref="F208" r:id="rId11"/>
    <hyperlink ref="F214" r:id="rId12"/>
    <hyperlink ref="F225" r:id="rId1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7" t="s">
        <v>91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88</v>
      </c>
    </row>
    <row r="4" spans="1:46" s="1" customFormat="1" ht="24.95" customHeight="1">
      <c r="B4" s="20"/>
      <c r="D4" s="103" t="s">
        <v>98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0" t="str">
        <f>'Rekapitulace stavby'!K6</f>
        <v>VD Pardubice, oprava hradících konstrukcí (nátěry, boční štíty)</v>
      </c>
      <c r="F7" s="351"/>
      <c r="G7" s="351"/>
      <c r="H7" s="351"/>
      <c r="L7" s="20"/>
    </row>
    <row r="8" spans="1:46" s="2" customFormat="1" ht="12" customHeight="1">
      <c r="A8" s="34"/>
      <c r="B8" s="39"/>
      <c r="C8" s="34"/>
      <c r="D8" s="105" t="s">
        <v>99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30" customHeight="1">
      <c r="A9" s="34"/>
      <c r="B9" s="39"/>
      <c r="C9" s="34"/>
      <c r="D9" s="34"/>
      <c r="E9" s="352" t="s">
        <v>372</v>
      </c>
      <c r="F9" s="353"/>
      <c r="G9" s="353"/>
      <c r="H9" s="353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87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22</v>
      </c>
      <c r="E12" s="34"/>
      <c r="F12" s="107" t="s">
        <v>23</v>
      </c>
      <c r="G12" s="34"/>
      <c r="H12" s="34"/>
      <c r="I12" s="105" t="s">
        <v>24</v>
      </c>
      <c r="J12" s="108" t="str">
        <f>'Rekapitulace stavby'!AN8</f>
        <v>1.11.2022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26</v>
      </c>
      <c r="E14" s="34"/>
      <c r="F14" s="34"/>
      <c r="G14" s="34"/>
      <c r="H14" s="34"/>
      <c r="I14" s="105" t="s">
        <v>27</v>
      </c>
      <c r="J14" s="107" t="s">
        <v>28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29</v>
      </c>
      <c r="F15" s="34"/>
      <c r="G15" s="34"/>
      <c r="H15" s="34"/>
      <c r="I15" s="105" t="s">
        <v>30</v>
      </c>
      <c r="J15" s="107" t="s">
        <v>31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32</v>
      </c>
      <c r="E17" s="34"/>
      <c r="F17" s="34"/>
      <c r="G17" s="34"/>
      <c r="H17" s="34"/>
      <c r="I17" s="105" t="s">
        <v>27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4" t="str">
        <f>'Rekapitulace stavby'!E14</f>
        <v>Vyplň údaj</v>
      </c>
      <c r="F18" s="355"/>
      <c r="G18" s="355"/>
      <c r="H18" s="355"/>
      <c r="I18" s="105" t="s">
        <v>30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34</v>
      </c>
      <c r="E20" s="34"/>
      <c r="F20" s="34"/>
      <c r="G20" s="34"/>
      <c r="H20" s="34"/>
      <c r="I20" s="105" t="s">
        <v>27</v>
      </c>
      <c r="J20" s="107" t="s">
        <v>35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36</v>
      </c>
      <c r="F21" s="34"/>
      <c r="G21" s="34"/>
      <c r="H21" s="34"/>
      <c r="I21" s="105" t="s">
        <v>30</v>
      </c>
      <c r="J21" s="107" t="s">
        <v>37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39</v>
      </c>
      <c r="E23" s="34"/>
      <c r="F23" s="34"/>
      <c r="G23" s="34"/>
      <c r="H23" s="34"/>
      <c r="I23" s="105" t="s">
        <v>27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40</v>
      </c>
      <c r="F24" s="34"/>
      <c r="G24" s="34"/>
      <c r="H24" s="34"/>
      <c r="I24" s="105" t="s">
        <v>30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41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6" t="s">
        <v>19</v>
      </c>
      <c r="F27" s="356"/>
      <c r="G27" s="356"/>
      <c r="H27" s="35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43</v>
      </c>
      <c r="E30" s="34"/>
      <c r="F30" s="34"/>
      <c r="G30" s="34"/>
      <c r="H30" s="34"/>
      <c r="I30" s="34"/>
      <c r="J30" s="114">
        <f>ROUND(J90,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45</v>
      </c>
      <c r="G32" s="34"/>
      <c r="H32" s="34"/>
      <c r="I32" s="115" t="s">
        <v>44</v>
      </c>
      <c r="J32" s="115" t="s">
        <v>46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47</v>
      </c>
      <c r="E33" s="105" t="s">
        <v>48</v>
      </c>
      <c r="F33" s="117">
        <f>ROUND((SUM(BE90:BE226)),  2)</f>
        <v>0</v>
      </c>
      <c r="G33" s="34"/>
      <c r="H33" s="34"/>
      <c r="I33" s="118">
        <v>0.21</v>
      </c>
      <c r="J33" s="117">
        <f>ROUND(((SUM(BE90:BE226))*I33),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49</v>
      </c>
      <c r="F34" s="117">
        <f>ROUND((SUM(BF90:BF226)),  2)</f>
        <v>0</v>
      </c>
      <c r="G34" s="34"/>
      <c r="H34" s="34"/>
      <c r="I34" s="118">
        <v>0.15</v>
      </c>
      <c r="J34" s="117">
        <f>ROUND(((SUM(BF90:BF226))*I34),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50</v>
      </c>
      <c r="F35" s="117">
        <f>ROUND((SUM(BG90:BG226)),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51</v>
      </c>
      <c r="F36" s="117">
        <f>ROUND((SUM(BH90:BH226)),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52</v>
      </c>
      <c r="F37" s="117">
        <f>ROUND((SUM(BI90:BI226)),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53</v>
      </c>
      <c r="E39" s="121"/>
      <c r="F39" s="121"/>
      <c r="G39" s="122" t="s">
        <v>54</v>
      </c>
      <c r="H39" s="123" t="s">
        <v>55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101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7" t="str">
        <f>E7</f>
        <v>VD Pardubice, oprava hradících konstrukcí (nátěry, boční štíty)</v>
      </c>
      <c r="F48" s="358"/>
      <c r="G48" s="358"/>
      <c r="H48" s="358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99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30" customHeight="1">
      <c r="A50" s="34"/>
      <c r="B50" s="35"/>
      <c r="C50" s="36"/>
      <c r="D50" s="36"/>
      <c r="E50" s="310" t="str">
        <f>E9</f>
        <v>PS01_SJP - Střední jezové pole (zdvižné stavidlo s nasazenou klapkou)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VD Pardubice</v>
      </c>
      <c r="G52" s="36"/>
      <c r="H52" s="36"/>
      <c r="I52" s="29" t="s">
        <v>24</v>
      </c>
      <c r="J52" s="59" t="str">
        <f>IF(J12="","",J12)</f>
        <v>1.11.2022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26</v>
      </c>
      <c r="D54" s="36"/>
      <c r="E54" s="36"/>
      <c r="F54" s="27" t="str">
        <f>E15</f>
        <v>Povodí Labe, státní podnik</v>
      </c>
      <c r="G54" s="36"/>
      <c r="H54" s="36"/>
      <c r="I54" s="29" t="s">
        <v>34</v>
      </c>
      <c r="J54" s="32" t="str">
        <f>E21</f>
        <v>PS PROFI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32</v>
      </c>
      <c r="D55" s="36"/>
      <c r="E55" s="36"/>
      <c r="F55" s="27" t="str">
        <f>IF(E18="","",E18)</f>
        <v>Vyplň údaj</v>
      </c>
      <c r="G55" s="36"/>
      <c r="H55" s="36"/>
      <c r="I55" s="29" t="s">
        <v>39</v>
      </c>
      <c r="J55" s="32" t="str">
        <f>E24</f>
        <v>DF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102</v>
      </c>
      <c r="D57" s="131"/>
      <c r="E57" s="131"/>
      <c r="F57" s="131"/>
      <c r="G57" s="131"/>
      <c r="H57" s="131"/>
      <c r="I57" s="131"/>
      <c r="J57" s="132" t="s">
        <v>103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75</v>
      </c>
      <c r="D59" s="36"/>
      <c r="E59" s="36"/>
      <c r="F59" s="36"/>
      <c r="G59" s="36"/>
      <c r="H59" s="36"/>
      <c r="I59" s="36"/>
      <c r="J59" s="77">
        <f>J90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104</v>
      </c>
    </row>
    <row r="60" spans="1:47" s="9" customFormat="1" ht="24.95" customHeight="1">
      <c r="B60" s="134"/>
      <c r="C60" s="135"/>
      <c r="D60" s="136" t="s">
        <v>105</v>
      </c>
      <c r="E60" s="137"/>
      <c r="F60" s="137"/>
      <c r="G60" s="137"/>
      <c r="H60" s="137"/>
      <c r="I60" s="137"/>
      <c r="J60" s="138">
        <f>J91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106</v>
      </c>
      <c r="E61" s="143"/>
      <c r="F61" s="143"/>
      <c r="G61" s="143"/>
      <c r="H61" s="143"/>
      <c r="I61" s="143"/>
      <c r="J61" s="144">
        <f>J92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107</v>
      </c>
      <c r="E62" s="143"/>
      <c r="F62" s="143"/>
      <c r="G62" s="143"/>
      <c r="H62" s="143"/>
      <c r="I62" s="143"/>
      <c r="J62" s="144">
        <f>J95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108</v>
      </c>
      <c r="E63" s="143"/>
      <c r="F63" s="143"/>
      <c r="G63" s="143"/>
      <c r="H63" s="143"/>
      <c r="I63" s="143"/>
      <c r="J63" s="144">
        <f>J113</f>
        <v>0</v>
      </c>
      <c r="K63" s="141"/>
      <c r="L63" s="145"/>
    </row>
    <row r="64" spans="1:47" s="9" customFormat="1" ht="24.95" customHeight="1">
      <c r="B64" s="134"/>
      <c r="C64" s="135"/>
      <c r="D64" s="136" t="s">
        <v>109</v>
      </c>
      <c r="E64" s="137"/>
      <c r="F64" s="137"/>
      <c r="G64" s="137"/>
      <c r="H64" s="137"/>
      <c r="I64" s="137"/>
      <c r="J64" s="138">
        <f>J127</f>
        <v>0</v>
      </c>
      <c r="K64" s="135"/>
      <c r="L64" s="139"/>
    </row>
    <row r="65" spans="1:31" s="10" customFormat="1" ht="19.899999999999999" customHeight="1">
      <c r="B65" s="140"/>
      <c r="C65" s="141"/>
      <c r="D65" s="142" t="s">
        <v>110</v>
      </c>
      <c r="E65" s="143"/>
      <c r="F65" s="143"/>
      <c r="G65" s="143"/>
      <c r="H65" s="143"/>
      <c r="I65" s="143"/>
      <c r="J65" s="144">
        <f>J128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111</v>
      </c>
      <c r="E66" s="143"/>
      <c r="F66" s="143"/>
      <c r="G66" s="143"/>
      <c r="H66" s="143"/>
      <c r="I66" s="143"/>
      <c r="J66" s="144">
        <f>J166</f>
        <v>0</v>
      </c>
      <c r="K66" s="141"/>
      <c r="L66" s="145"/>
    </row>
    <row r="67" spans="1:31" s="9" customFormat="1" ht="24.95" customHeight="1">
      <c r="B67" s="134"/>
      <c r="C67" s="135"/>
      <c r="D67" s="136" t="s">
        <v>112</v>
      </c>
      <c r="E67" s="137"/>
      <c r="F67" s="137"/>
      <c r="G67" s="137"/>
      <c r="H67" s="137"/>
      <c r="I67" s="137"/>
      <c r="J67" s="138">
        <f>J193</f>
        <v>0</v>
      </c>
      <c r="K67" s="135"/>
      <c r="L67" s="139"/>
    </row>
    <row r="68" spans="1:31" s="10" customFormat="1" ht="19.899999999999999" customHeight="1">
      <c r="B68" s="140"/>
      <c r="C68" s="141"/>
      <c r="D68" s="142" t="s">
        <v>113</v>
      </c>
      <c r="E68" s="143"/>
      <c r="F68" s="143"/>
      <c r="G68" s="143"/>
      <c r="H68" s="143"/>
      <c r="I68" s="143"/>
      <c r="J68" s="144">
        <f>J194</f>
        <v>0</v>
      </c>
      <c r="K68" s="141"/>
      <c r="L68" s="145"/>
    </row>
    <row r="69" spans="1:31" s="10" customFormat="1" ht="19.899999999999999" customHeight="1">
      <c r="B69" s="140"/>
      <c r="C69" s="141"/>
      <c r="D69" s="142" t="s">
        <v>114</v>
      </c>
      <c r="E69" s="143"/>
      <c r="F69" s="143"/>
      <c r="G69" s="143"/>
      <c r="H69" s="143"/>
      <c r="I69" s="143"/>
      <c r="J69" s="144">
        <f>J220</f>
        <v>0</v>
      </c>
      <c r="K69" s="141"/>
      <c r="L69" s="145"/>
    </row>
    <row r="70" spans="1:31" s="10" customFormat="1" ht="19.899999999999999" customHeight="1">
      <c r="B70" s="140"/>
      <c r="C70" s="141"/>
      <c r="D70" s="142" t="s">
        <v>115</v>
      </c>
      <c r="E70" s="143"/>
      <c r="F70" s="143"/>
      <c r="G70" s="143"/>
      <c r="H70" s="143"/>
      <c r="I70" s="143"/>
      <c r="J70" s="144">
        <f>J223</f>
        <v>0</v>
      </c>
      <c r="K70" s="141"/>
      <c r="L70" s="145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116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57" t="str">
        <f>E7</f>
        <v>VD Pardubice, oprava hradících konstrukcí (nátěry, boční štíty)</v>
      </c>
      <c r="F80" s="358"/>
      <c r="G80" s="358"/>
      <c r="H80" s="358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99</v>
      </c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30" customHeight="1">
      <c r="A82" s="34"/>
      <c r="B82" s="35"/>
      <c r="C82" s="36"/>
      <c r="D82" s="36"/>
      <c r="E82" s="310" t="str">
        <f>E9</f>
        <v>PS01_SJP - Střední jezové pole (zdvižné stavidlo s nasazenou klapkou)</v>
      </c>
      <c r="F82" s="359"/>
      <c r="G82" s="359"/>
      <c r="H82" s="359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22</v>
      </c>
      <c r="D84" s="36"/>
      <c r="E84" s="36"/>
      <c r="F84" s="27" t="str">
        <f>F12</f>
        <v>VD Pardubice</v>
      </c>
      <c r="G84" s="36"/>
      <c r="H84" s="36"/>
      <c r="I84" s="29" t="s">
        <v>24</v>
      </c>
      <c r="J84" s="59" t="str">
        <f>IF(J12="","",J12)</f>
        <v>1.11.2022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2" customHeight="1">
      <c r="A86" s="34"/>
      <c r="B86" s="35"/>
      <c r="C86" s="29" t="s">
        <v>26</v>
      </c>
      <c r="D86" s="36"/>
      <c r="E86" s="36"/>
      <c r="F86" s="27" t="str">
        <f>E15</f>
        <v>Povodí Labe, státní podnik</v>
      </c>
      <c r="G86" s="36"/>
      <c r="H86" s="36"/>
      <c r="I86" s="29" t="s">
        <v>34</v>
      </c>
      <c r="J86" s="32" t="str">
        <f>E21</f>
        <v>PS PROFI s.r.o.</v>
      </c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32</v>
      </c>
      <c r="D87" s="36"/>
      <c r="E87" s="36"/>
      <c r="F87" s="27" t="str">
        <f>IF(E18="","",E18)</f>
        <v>Vyplň údaj</v>
      </c>
      <c r="G87" s="36"/>
      <c r="H87" s="36"/>
      <c r="I87" s="29" t="s">
        <v>39</v>
      </c>
      <c r="J87" s="32" t="str">
        <f>E24</f>
        <v>DF</v>
      </c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46"/>
      <c r="B89" s="147"/>
      <c r="C89" s="148" t="s">
        <v>117</v>
      </c>
      <c r="D89" s="149" t="s">
        <v>62</v>
      </c>
      <c r="E89" s="149" t="s">
        <v>58</v>
      </c>
      <c r="F89" s="149" t="s">
        <v>59</v>
      </c>
      <c r="G89" s="149" t="s">
        <v>118</v>
      </c>
      <c r="H89" s="149" t="s">
        <v>119</v>
      </c>
      <c r="I89" s="149" t="s">
        <v>120</v>
      </c>
      <c r="J89" s="149" t="s">
        <v>103</v>
      </c>
      <c r="K89" s="150" t="s">
        <v>121</v>
      </c>
      <c r="L89" s="151"/>
      <c r="M89" s="68" t="s">
        <v>19</v>
      </c>
      <c r="N89" s="69" t="s">
        <v>47</v>
      </c>
      <c r="O89" s="69" t="s">
        <v>122</v>
      </c>
      <c r="P89" s="69" t="s">
        <v>123</v>
      </c>
      <c r="Q89" s="69" t="s">
        <v>124</v>
      </c>
      <c r="R89" s="69" t="s">
        <v>125</v>
      </c>
      <c r="S89" s="69" t="s">
        <v>126</v>
      </c>
      <c r="T89" s="70" t="s">
        <v>127</v>
      </c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</row>
    <row r="90" spans="1:65" s="2" customFormat="1" ht="22.9" customHeight="1">
      <c r="A90" s="34"/>
      <c r="B90" s="35"/>
      <c r="C90" s="75" t="s">
        <v>128</v>
      </c>
      <c r="D90" s="36"/>
      <c r="E90" s="36"/>
      <c r="F90" s="36"/>
      <c r="G90" s="36"/>
      <c r="H90" s="36"/>
      <c r="I90" s="36"/>
      <c r="J90" s="152">
        <f>BK90</f>
        <v>0</v>
      </c>
      <c r="K90" s="36"/>
      <c r="L90" s="39"/>
      <c r="M90" s="71"/>
      <c r="N90" s="153"/>
      <c r="O90" s="72"/>
      <c r="P90" s="154">
        <f>P91+P127+P193</f>
        <v>0</v>
      </c>
      <c r="Q90" s="72"/>
      <c r="R90" s="154">
        <f>R91+R127+R193</f>
        <v>0</v>
      </c>
      <c r="S90" s="72"/>
      <c r="T90" s="155">
        <f>T91+T127+T193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76</v>
      </c>
      <c r="AU90" s="17" t="s">
        <v>104</v>
      </c>
      <c r="BK90" s="156">
        <f>BK91+BK127+BK193</f>
        <v>0</v>
      </c>
    </row>
    <row r="91" spans="1:65" s="12" customFormat="1" ht="25.9" customHeight="1">
      <c r="B91" s="157"/>
      <c r="C91" s="158"/>
      <c r="D91" s="159" t="s">
        <v>76</v>
      </c>
      <c r="E91" s="160" t="s">
        <v>129</v>
      </c>
      <c r="F91" s="160" t="s">
        <v>130</v>
      </c>
      <c r="G91" s="158"/>
      <c r="H91" s="158"/>
      <c r="I91" s="161"/>
      <c r="J91" s="162">
        <f>BK91</f>
        <v>0</v>
      </c>
      <c r="K91" s="158"/>
      <c r="L91" s="163"/>
      <c r="M91" s="164"/>
      <c r="N91" s="165"/>
      <c r="O91" s="165"/>
      <c r="P91" s="166">
        <f>P92+P95+P113</f>
        <v>0</v>
      </c>
      <c r="Q91" s="165"/>
      <c r="R91" s="166">
        <f>R92+R95+R113</f>
        <v>0</v>
      </c>
      <c r="S91" s="165"/>
      <c r="T91" s="167">
        <f>T92+T95+T113</f>
        <v>0</v>
      </c>
      <c r="AR91" s="168" t="s">
        <v>85</v>
      </c>
      <c r="AT91" s="169" t="s">
        <v>76</v>
      </c>
      <c r="AU91" s="169" t="s">
        <v>77</v>
      </c>
      <c r="AY91" s="168" t="s">
        <v>131</v>
      </c>
      <c r="BK91" s="170">
        <f>BK92+BK95+BK113</f>
        <v>0</v>
      </c>
    </row>
    <row r="92" spans="1:65" s="12" customFormat="1" ht="22.9" customHeight="1">
      <c r="B92" s="157"/>
      <c r="C92" s="158"/>
      <c r="D92" s="159" t="s">
        <v>76</v>
      </c>
      <c r="E92" s="171" t="s">
        <v>85</v>
      </c>
      <c r="F92" s="171" t="s">
        <v>132</v>
      </c>
      <c r="G92" s="158"/>
      <c r="H92" s="158"/>
      <c r="I92" s="161"/>
      <c r="J92" s="172">
        <f>BK92</f>
        <v>0</v>
      </c>
      <c r="K92" s="158"/>
      <c r="L92" s="163"/>
      <c r="M92" s="164"/>
      <c r="N92" s="165"/>
      <c r="O92" s="165"/>
      <c r="P92" s="166">
        <f>SUM(P93:P94)</f>
        <v>0</v>
      </c>
      <c r="Q92" s="165"/>
      <c r="R92" s="166">
        <f>SUM(R93:R94)</f>
        <v>0</v>
      </c>
      <c r="S92" s="165"/>
      <c r="T92" s="167">
        <f>SUM(T93:T94)</f>
        <v>0</v>
      </c>
      <c r="AR92" s="168" t="s">
        <v>85</v>
      </c>
      <c r="AT92" s="169" t="s">
        <v>76</v>
      </c>
      <c r="AU92" s="169" t="s">
        <v>85</v>
      </c>
      <c r="AY92" s="168" t="s">
        <v>131</v>
      </c>
      <c r="BK92" s="170">
        <f>SUM(BK93:BK94)</f>
        <v>0</v>
      </c>
    </row>
    <row r="93" spans="1:65" s="2" customFormat="1" ht="21.75" customHeight="1">
      <c r="A93" s="34"/>
      <c r="B93" s="35"/>
      <c r="C93" s="173" t="s">
        <v>85</v>
      </c>
      <c r="D93" s="173" t="s">
        <v>133</v>
      </c>
      <c r="E93" s="174" t="s">
        <v>134</v>
      </c>
      <c r="F93" s="175" t="s">
        <v>135</v>
      </c>
      <c r="G93" s="176" t="s">
        <v>136</v>
      </c>
      <c r="H93" s="177">
        <v>24.3</v>
      </c>
      <c r="I93" s="178"/>
      <c r="J93" s="179">
        <f>ROUND(I93*H93,2)</f>
        <v>0</v>
      </c>
      <c r="K93" s="175" t="s">
        <v>19</v>
      </c>
      <c r="L93" s="39"/>
      <c r="M93" s="180" t="s">
        <v>19</v>
      </c>
      <c r="N93" s="181" t="s">
        <v>48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137</v>
      </c>
      <c r="AT93" s="184" t="s">
        <v>133</v>
      </c>
      <c r="AU93" s="184" t="s">
        <v>88</v>
      </c>
      <c r="AY93" s="17" t="s">
        <v>131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85</v>
      </c>
      <c r="BK93" s="185">
        <f>ROUND(I93*H93,2)</f>
        <v>0</v>
      </c>
      <c r="BL93" s="17" t="s">
        <v>137</v>
      </c>
      <c r="BM93" s="184" t="s">
        <v>88</v>
      </c>
    </row>
    <row r="94" spans="1:65" s="2" customFormat="1" ht="48.75">
      <c r="A94" s="34"/>
      <c r="B94" s="35"/>
      <c r="C94" s="36"/>
      <c r="D94" s="186" t="s">
        <v>138</v>
      </c>
      <c r="E94" s="36"/>
      <c r="F94" s="187" t="s">
        <v>139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138</v>
      </c>
      <c r="AU94" s="17" t="s">
        <v>88</v>
      </c>
    </row>
    <row r="95" spans="1:65" s="12" customFormat="1" ht="22.9" customHeight="1">
      <c r="B95" s="157"/>
      <c r="C95" s="158"/>
      <c r="D95" s="159" t="s">
        <v>76</v>
      </c>
      <c r="E95" s="171" t="s">
        <v>140</v>
      </c>
      <c r="F95" s="171" t="s">
        <v>141</v>
      </c>
      <c r="G95" s="158"/>
      <c r="H95" s="158"/>
      <c r="I95" s="161"/>
      <c r="J95" s="172">
        <f>BK95</f>
        <v>0</v>
      </c>
      <c r="K95" s="158"/>
      <c r="L95" s="163"/>
      <c r="M95" s="164"/>
      <c r="N95" s="165"/>
      <c r="O95" s="165"/>
      <c r="P95" s="166">
        <f>SUM(P96:P112)</f>
        <v>0</v>
      </c>
      <c r="Q95" s="165"/>
      <c r="R95" s="166">
        <f>SUM(R96:R112)</f>
        <v>0</v>
      </c>
      <c r="S95" s="165"/>
      <c r="T95" s="167">
        <f>SUM(T96:T112)</f>
        <v>0</v>
      </c>
      <c r="AR95" s="168" t="s">
        <v>85</v>
      </c>
      <c r="AT95" s="169" t="s">
        <v>76</v>
      </c>
      <c r="AU95" s="169" t="s">
        <v>85</v>
      </c>
      <c r="AY95" s="168" t="s">
        <v>131</v>
      </c>
      <c r="BK95" s="170">
        <f>SUM(BK96:BK112)</f>
        <v>0</v>
      </c>
    </row>
    <row r="96" spans="1:65" s="2" customFormat="1" ht="44.25" customHeight="1">
      <c r="A96" s="34"/>
      <c r="B96" s="35"/>
      <c r="C96" s="173" t="s">
        <v>88</v>
      </c>
      <c r="D96" s="173" t="s">
        <v>133</v>
      </c>
      <c r="E96" s="174" t="s">
        <v>142</v>
      </c>
      <c r="F96" s="175" t="s">
        <v>143</v>
      </c>
      <c r="G96" s="176" t="s">
        <v>144</v>
      </c>
      <c r="H96" s="177">
        <v>252</v>
      </c>
      <c r="I96" s="178"/>
      <c r="J96" s="179">
        <f>ROUND(I96*H96,2)</f>
        <v>0</v>
      </c>
      <c r="K96" s="175" t="s">
        <v>145</v>
      </c>
      <c r="L96" s="39"/>
      <c r="M96" s="180" t="s">
        <v>19</v>
      </c>
      <c r="N96" s="181" t="s">
        <v>48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137</v>
      </c>
      <c r="AT96" s="184" t="s">
        <v>133</v>
      </c>
      <c r="AU96" s="184" t="s">
        <v>88</v>
      </c>
      <c r="AY96" s="17" t="s">
        <v>131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85</v>
      </c>
      <c r="BK96" s="185">
        <f>ROUND(I96*H96,2)</f>
        <v>0</v>
      </c>
      <c r="BL96" s="17" t="s">
        <v>137</v>
      </c>
      <c r="BM96" s="184" t="s">
        <v>137</v>
      </c>
    </row>
    <row r="97" spans="1:65" s="2" customFormat="1" ht="11.25">
      <c r="A97" s="34"/>
      <c r="B97" s="35"/>
      <c r="C97" s="36"/>
      <c r="D97" s="191" t="s">
        <v>146</v>
      </c>
      <c r="E97" s="36"/>
      <c r="F97" s="192" t="s">
        <v>147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146</v>
      </c>
      <c r="AU97" s="17" t="s">
        <v>88</v>
      </c>
    </row>
    <row r="98" spans="1:65" s="13" customFormat="1" ht="11.25">
      <c r="B98" s="193"/>
      <c r="C98" s="194"/>
      <c r="D98" s="186" t="s">
        <v>148</v>
      </c>
      <c r="E98" s="195" t="s">
        <v>19</v>
      </c>
      <c r="F98" s="196" t="s">
        <v>149</v>
      </c>
      <c r="G98" s="194"/>
      <c r="H98" s="197">
        <v>108</v>
      </c>
      <c r="I98" s="198"/>
      <c r="J98" s="194"/>
      <c r="K98" s="194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148</v>
      </c>
      <c r="AU98" s="203" t="s">
        <v>88</v>
      </c>
      <c r="AV98" s="13" t="s">
        <v>88</v>
      </c>
      <c r="AW98" s="13" t="s">
        <v>38</v>
      </c>
      <c r="AX98" s="13" t="s">
        <v>77</v>
      </c>
      <c r="AY98" s="203" t="s">
        <v>131</v>
      </c>
    </row>
    <row r="99" spans="1:65" s="13" customFormat="1" ht="11.25">
      <c r="B99" s="193"/>
      <c r="C99" s="194"/>
      <c r="D99" s="186" t="s">
        <v>148</v>
      </c>
      <c r="E99" s="195" t="s">
        <v>19</v>
      </c>
      <c r="F99" s="196" t="s">
        <v>150</v>
      </c>
      <c r="G99" s="194"/>
      <c r="H99" s="197">
        <v>144</v>
      </c>
      <c r="I99" s="198"/>
      <c r="J99" s="194"/>
      <c r="K99" s="194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148</v>
      </c>
      <c r="AU99" s="203" t="s">
        <v>88</v>
      </c>
      <c r="AV99" s="13" t="s">
        <v>88</v>
      </c>
      <c r="AW99" s="13" t="s">
        <v>38</v>
      </c>
      <c r="AX99" s="13" t="s">
        <v>77</v>
      </c>
      <c r="AY99" s="203" t="s">
        <v>131</v>
      </c>
    </row>
    <row r="100" spans="1:65" s="14" customFormat="1" ht="11.25">
      <c r="B100" s="204"/>
      <c r="C100" s="205"/>
      <c r="D100" s="186" t="s">
        <v>148</v>
      </c>
      <c r="E100" s="206" t="s">
        <v>19</v>
      </c>
      <c r="F100" s="207" t="s">
        <v>151</v>
      </c>
      <c r="G100" s="205"/>
      <c r="H100" s="208">
        <v>252</v>
      </c>
      <c r="I100" s="209"/>
      <c r="J100" s="205"/>
      <c r="K100" s="205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148</v>
      </c>
      <c r="AU100" s="214" t="s">
        <v>88</v>
      </c>
      <c r="AV100" s="14" t="s">
        <v>137</v>
      </c>
      <c r="AW100" s="14" t="s">
        <v>38</v>
      </c>
      <c r="AX100" s="14" t="s">
        <v>85</v>
      </c>
      <c r="AY100" s="214" t="s">
        <v>131</v>
      </c>
    </row>
    <row r="101" spans="1:65" s="2" customFormat="1" ht="49.15" customHeight="1">
      <c r="A101" s="34"/>
      <c r="B101" s="35"/>
      <c r="C101" s="173" t="s">
        <v>152</v>
      </c>
      <c r="D101" s="173" t="s">
        <v>133</v>
      </c>
      <c r="E101" s="174" t="s">
        <v>153</v>
      </c>
      <c r="F101" s="175" t="s">
        <v>154</v>
      </c>
      <c r="G101" s="176" t="s">
        <v>144</v>
      </c>
      <c r="H101" s="177">
        <v>45360</v>
      </c>
      <c r="I101" s="178"/>
      <c r="J101" s="179">
        <f>ROUND(I101*H101,2)</f>
        <v>0</v>
      </c>
      <c r="K101" s="175" t="s">
        <v>145</v>
      </c>
      <c r="L101" s="39"/>
      <c r="M101" s="180" t="s">
        <v>19</v>
      </c>
      <c r="N101" s="181" t="s">
        <v>48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137</v>
      </c>
      <c r="AT101" s="184" t="s">
        <v>133</v>
      </c>
      <c r="AU101" s="184" t="s">
        <v>88</v>
      </c>
      <c r="AY101" s="17" t="s">
        <v>131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85</v>
      </c>
      <c r="BK101" s="185">
        <f>ROUND(I101*H101,2)</f>
        <v>0</v>
      </c>
      <c r="BL101" s="17" t="s">
        <v>137</v>
      </c>
      <c r="BM101" s="184" t="s">
        <v>155</v>
      </c>
    </row>
    <row r="102" spans="1:65" s="2" customFormat="1" ht="11.25">
      <c r="A102" s="34"/>
      <c r="B102" s="35"/>
      <c r="C102" s="36"/>
      <c r="D102" s="191" t="s">
        <v>146</v>
      </c>
      <c r="E102" s="36"/>
      <c r="F102" s="192" t="s">
        <v>156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146</v>
      </c>
      <c r="AU102" s="17" t="s">
        <v>88</v>
      </c>
    </row>
    <row r="103" spans="1:65" s="13" customFormat="1" ht="11.25">
      <c r="B103" s="193"/>
      <c r="C103" s="194"/>
      <c r="D103" s="186" t="s">
        <v>148</v>
      </c>
      <c r="E103" s="195" t="s">
        <v>19</v>
      </c>
      <c r="F103" s="196" t="s">
        <v>157</v>
      </c>
      <c r="G103" s="194"/>
      <c r="H103" s="197">
        <v>45360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148</v>
      </c>
      <c r="AU103" s="203" t="s">
        <v>88</v>
      </c>
      <c r="AV103" s="13" t="s">
        <v>88</v>
      </c>
      <c r="AW103" s="13" t="s">
        <v>38</v>
      </c>
      <c r="AX103" s="13" t="s">
        <v>77</v>
      </c>
      <c r="AY103" s="203" t="s">
        <v>131</v>
      </c>
    </row>
    <row r="104" spans="1:65" s="14" customFormat="1" ht="11.25">
      <c r="B104" s="204"/>
      <c r="C104" s="205"/>
      <c r="D104" s="186" t="s">
        <v>148</v>
      </c>
      <c r="E104" s="206" t="s">
        <v>19</v>
      </c>
      <c r="F104" s="207" t="s">
        <v>151</v>
      </c>
      <c r="G104" s="205"/>
      <c r="H104" s="208">
        <v>45360</v>
      </c>
      <c r="I104" s="209"/>
      <c r="J104" s="205"/>
      <c r="K104" s="205"/>
      <c r="L104" s="210"/>
      <c r="M104" s="211"/>
      <c r="N104" s="212"/>
      <c r="O104" s="212"/>
      <c r="P104" s="212"/>
      <c r="Q104" s="212"/>
      <c r="R104" s="212"/>
      <c r="S104" s="212"/>
      <c r="T104" s="213"/>
      <c r="AT104" s="214" t="s">
        <v>148</v>
      </c>
      <c r="AU104" s="214" t="s">
        <v>88</v>
      </c>
      <c r="AV104" s="14" t="s">
        <v>137</v>
      </c>
      <c r="AW104" s="14" t="s">
        <v>38</v>
      </c>
      <c r="AX104" s="14" t="s">
        <v>85</v>
      </c>
      <c r="AY104" s="214" t="s">
        <v>131</v>
      </c>
    </row>
    <row r="105" spans="1:65" s="2" customFormat="1" ht="44.25" customHeight="1">
      <c r="A105" s="34"/>
      <c r="B105" s="35"/>
      <c r="C105" s="173" t="s">
        <v>137</v>
      </c>
      <c r="D105" s="173" t="s">
        <v>133</v>
      </c>
      <c r="E105" s="174" t="s">
        <v>158</v>
      </c>
      <c r="F105" s="175" t="s">
        <v>159</v>
      </c>
      <c r="G105" s="176" t="s">
        <v>144</v>
      </c>
      <c r="H105" s="177">
        <v>252</v>
      </c>
      <c r="I105" s="178"/>
      <c r="J105" s="179">
        <f>ROUND(I105*H105,2)</f>
        <v>0</v>
      </c>
      <c r="K105" s="175" t="s">
        <v>145</v>
      </c>
      <c r="L105" s="39"/>
      <c r="M105" s="180" t="s">
        <v>19</v>
      </c>
      <c r="N105" s="181" t="s">
        <v>48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137</v>
      </c>
      <c r="AT105" s="184" t="s">
        <v>133</v>
      </c>
      <c r="AU105" s="184" t="s">
        <v>88</v>
      </c>
      <c r="AY105" s="17" t="s">
        <v>131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85</v>
      </c>
      <c r="BK105" s="185">
        <f>ROUND(I105*H105,2)</f>
        <v>0</v>
      </c>
      <c r="BL105" s="17" t="s">
        <v>137</v>
      </c>
      <c r="BM105" s="184" t="s">
        <v>160</v>
      </c>
    </row>
    <row r="106" spans="1:65" s="2" customFormat="1" ht="11.25">
      <c r="A106" s="34"/>
      <c r="B106" s="35"/>
      <c r="C106" s="36"/>
      <c r="D106" s="191" t="s">
        <v>146</v>
      </c>
      <c r="E106" s="36"/>
      <c r="F106" s="192" t="s">
        <v>161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146</v>
      </c>
      <c r="AU106" s="17" t="s">
        <v>88</v>
      </c>
    </row>
    <row r="107" spans="1:65" s="2" customFormat="1" ht="33" customHeight="1">
      <c r="A107" s="34"/>
      <c r="B107" s="35"/>
      <c r="C107" s="173" t="s">
        <v>162</v>
      </c>
      <c r="D107" s="173" t="s">
        <v>133</v>
      </c>
      <c r="E107" s="174" t="s">
        <v>163</v>
      </c>
      <c r="F107" s="175" t="s">
        <v>164</v>
      </c>
      <c r="G107" s="176" t="s">
        <v>144</v>
      </c>
      <c r="H107" s="177">
        <v>742.5</v>
      </c>
      <c r="I107" s="178"/>
      <c r="J107" s="179">
        <f>ROUND(I107*H107,2)</f>
        <v>0</v>
      </c>
      <c r="K107" s="175" t="s">
        <v>145</v>
      </c>
      <c r="L107" s="39"/>
      <c r="M107" s="180" t="s">
        <v>19</v>
      </c>
      <c r="N107" s="181" t="s">
        <v>48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137</v>
      </c>
      <c r="AT107" s="184" t="s">
        <v>133</v>
      </c>
      <c r="AU107" s="184" t="s">
        <v>88</v>
      </c>
      <c r="AY107" s="17" t="s">
        <v>131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85</v>
      </c>
      <c r="BK107" s="185">
        <f>ROUND(I107*H107,2)</f>
        <v>0</v>
      </c>
      <c r="BL107" s="17" t="s">
        <v>137</v>
      </c>
      <c r="BM107" s="184" t="s">
        <v>165</v>
      </c>
    </row>
    <row r="108" spans="1:65" s="2" customFormat="1" ht="11.25">
      <c r="A108" s="34"/>
      <c r="B108" s="35"/>
      <c r="C108" s="36"/>
      <c r="D108" s="191" t="s">
        <v>146</v>
      </c>
      <c r="E108" s="36"/>
      <c r="F108" s="192" t="s">
        <v>166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146</v>
      </c>
      <c r="AU108" s="17" t="s">
        <v>88</v>
      </c>
    </row>
    <row r="109" spans="1:65" s="2" customFormat="1" ht="48.75">
      <c r="A109" s="34"/>
      <c r="B109" s="35"/>
      <c r="C109" s="36"/>
      <c r="D109" s="186" t="s">
        <v>138</v>
      </c>
      <c r="E109" s="36"/>
      <c r="F109" s="187" t="s">
        <v>167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138</v>
      </c>
      <c r="AU109" s="17" t="s">
        <v>88</v>
      </c>
    </row>
    <row r="110" spans="1:65" s="13" customFormat="1" ht="11.25">
      <c r="B110" s="193"/>
      <c r="C110" s="194"/>
      <c r="D110" s="186" t="s">
        <v>148</v>
      </c>
      <c r="E110" s="195" t="s">
        <v>19</v>
      </c>
      <c r="F110" s="196" t="s">
        <v>168</v>
      </c>
      <c r="G110" s="194"/>
      <c r="H110" s="197">
        <v>330</v>
      </c>
      <c r="I110" s="198"/>
      <c r="J110" s="194"/>
      <c r="K110" s="194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148</v>
      </c>
      <c r="AU110" s="203" t="s">
        <v>88</v>
      </c>
      <c r="AV110" s="13" t="s">
        <v>88</v>
      </c>
      <c r="AW110" s="13" t="s">
        <v>38</v>
      </c>
      <c r="AX110" s="13" t="s">
        <v>77</v>
      </c>
      <c r="AY110" s="203" t="s">
        <v>131</v>
      </c>
    </row>
    <row r="111" spans="1:65" s="13" customFormat="1" ht="11.25">
      <c r="B111" s="193"/>
      <c r="C111" s="194"/>
      <c r="D111" s="186" t="s">
        <v>148</v>
      </c>
      <c r="E111" s="195" t="s">
        <v>19</v>
      </c>
      <c r="F111" s="196" t="s">
        <v>169</v>
      </c>
      <c r="G111" s="194"/>
      <c r="H111" s="197">
        <v>412.5</v>
      </c>
      <c r="I111" s="198"/>
      <c r="J111" s="194"/>
      <c r="K111" s="194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148</v>
      </c>
      <c r="AU111" s="203" t="s">
        <v>88</v>
      </c>
      <c r="AV111" s="13" t="s">
        <v>88</v>
      </c>
      <c r="AW111" s="13" t="s">
        <v>38</v>
      </c>
      <c r="AX111" s="13" t="s">
        <v>77</v>
      </c>
      <c r="AY111" s="203" t="s">
        <v>131</v>
      </c>
    </row>
    <row r="112" spans="1:65" s="14" customFormat="1" ht="11.25">
      <c r="B112" s="204"/>
      <c r="C112" s="205"/>
      <c r="D112" s="186" t="s">
        <v>148</v>
      </c>
      <c r="E112" s="206" t="s">
        <v>19</v>
      </c>
      <c r="F112" s="207" t="s">
        <v>151</v>
      </c>
      <c r="G112" s="205"/>
      <c r="H112" s="208">
        <v>742.5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148</v>
      </c>
      <c r="AU112" s="214" t="s">
        <v>88</v>
      </c>
      <c r="AV112" s="14" t="s">
        <v>137</v>
      </c>
      <c r="AW112" s="14" t="s">
        <v>38</v>
      </c>
      <c r="AX112" s="14" t="s">
        <v>85</v>
      </c>
      <c r="AY112" s="214" t="s">
        <v>131</v>
      </c>
    </row>
    <row r="113" spans="1:65" s="12" customFormat="1" ht="22.9" customHeight="1">
      <c r="B113" s="157"/>
      <c r="C113" s="158"/>
      <c r="D113" s="159" t="s">
        <v>76</v>
      </c>
      <c r="E113" s="171" t="s">
        <v>170</v>
      </c>
      <c r="F113" s="171" t="s">
        <v>171</v>
      </c>
      <c r="G113" s="158"/>
      <c r="H113" s="158"/>
      <c r="I113" s="161"/>
      <c r="J113" s="172">
        <f>BK113</f>
        <v>0</v>
      </c>
      <c r="K113" s="158"/>
      <c r="L113" s="163"/>
      <c r="M113" s="164"/>
      <c r="N113" s="165"/>
      <c r="O113" s="165"/>
      <c r="P113" s="166">
        <f>SUM(P114:P126)</f>
        <v>0</v>
      </c>
      <c r="Q113" s="165"/>
      <c r="R113" s="166">
        <f>SUM(R114:R126)</f>
        <v>0</v>
      </c>
      <c r="S113" s="165"/>
      <c r="T113" s="167">
        <f>SUM(T114:T126)</f>
        <v>0</v>
      </c>
      <c r="AR113" s="168" t="s">
        <v>85</v>
      </c>
      <c r="AT113" s="169" t="s">
        <v>76</v>
      </c>
      <c r="AU113" s="169" t="s">
        <v>85</v>
      </c>
      <c r="AY113" s="168" t="s">
        <v>131</v>
      </c>
      <c r="BK113" s="170">
        <f>SUM(BK114:BK126)</f>
        <v>0</v>
      </c>
    </row>
    <row r="114" spans="1:65" s="2" customFormat="1" ht="55.5" customHeight="1">
      <c r="A114" s="34"/>
      <c r="B114" s="35"/>
      <c r="C114" s="173" t="s">
        <v>155</v>
      </c>
      <c r="D114" s="173" t="s">
        <v>133</v>
      </c>
      <c r="E114" s="174" t="s">
        <v>172</v>
      </c>
      <c r="F114" s="175" t="s">
        <v>173</v>
      </c>
      <c r="G114" s="176" t="s">
        <v>136</v>
      </c>
      <c r="H114" s="177">
        <v>25.3</v>
      </c>
      <c r="I114" s="178"/>
      <c r="J114" s="179">
        <f>ROUND(I114*H114,2)</f>
        <v>0</v>
      </c>
      <c r="K114" s="175" t="s">
        <v>145</v>
      </c>
      <c r="L114" s="39"/>
      <c r="M114" s="180" t="s">
        <v>19</v>
      </c>
      <c r="N114" s="181" t="s">
        <v>48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137</v>
      </c>
      <c r="AT114" s="184" t="s">
        <v>133</v>
      </c>
      <c r="AU114" s="184" t="s">
        <v>88</v>
      </c>
      <c r="AY114" s="17" t="s">
        <v>131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85</v>
      </c>
      <c r="BK114" s="185">
        <f>ROUND(I114*H114,2)</f>
        <v>0</v>
      </c>
      <c r="BL114" s="17" t="s">
        <v>137</v>
      </c>
      <c r="BM114" s="184" t="s">
        <v>174</v>
      </c>
    </row>
    <row r="115" spans="1:65" s="2" customFormat="1" ht="11.25">
      <c r="A115" s="34"/>
      <c r="B115" s="35"/>
      <c r="C115" s="36"/>
      <c r="D115" s="191" t="s">
        <v>146</v>
      </c>
      <c r="E115" s="36"/>
      <c r="F115" s="192" t="s">
        <v>175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146</v>
      </c>
      <c r="AU115" s="17" t="s">
        <v>88</v>
      </c>
    </row>
    <row r="116" spans="1:65" s="13" customFormat="1" ht="11.25">
      <c r="B116" s="193"/>
      <c r="C116" s="194"/>
      <c r="D116" s="186" t="s">
        <v>148</v>
      </c>
      <c r="E116" s="195" t="s">
        <v>19</v>
      </c>
      <c r="F116" s="196" t="s">
        <v>176</v>
      </c>
      <c r="G116" s="194"/>
      <c r="H116" s="197">
        <v>22</v>
      </c>
      <c r="I116" s="198"/>
      <c r="J116" s="194"/>
      <c r="K116" s="194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148</v>
      </c>
      <c r="AU116" s="203" t="s">
        <v>88</v>
      </c>
      <c r="AV116" s="13" t="s">
        <v>88</v>
      </c>
      <c r="AW116" s="13" t="s">
        <v>38</v>
      </c>
      <c r="AX116" s="13" t="s">
        <v>77</v>
      </c>
      <c r="AY116" s="203" t="s">
        <v>131</v>
      </c>
    </row>
    <row r="117" spans="1:65" s="13" customFormat="1" ht="11.25">
      <c r="B117" s="193"/>
      <c r="C117" s="194"/>
      <c r="D117" s="186" t="s">
        <v>148</v>
      </c>
      <c r="E117" s="195" t="s">
        <v>19</v>
      </c>
      <c r="F117" s="196" t="s">
        <v>177</v>
      </c>
      <c r="G117" s="194"/>
      <c r="H117" s="197">
        <v>0.4</v>
      </c>
      <c r="I117" s="198"/>
      <c r="J117" s="194"/>
      <c r="K117" s="194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148</v>
      </c>
      <c r="AU117" s="203" t="s">
        <v>88</v>
      </c>
      <c r="AV117" s="13" t="s">
        <v>88</v>
      </c>
      <c r="AW117" s="13" t="s">
        <v>38</v>
      </c>
      <c r="AX117" s="13" t="s">
        <v>77</v>
      </c>
      <c r="AY117" s="203" t="s">
        <v>131</v>
      </c>
    </row>
    <row r="118" spans="1:65" s="13" customFormat="1" ht="11.25">
      <c r="B118" s="193"/>
      <c r="C118" s="194"/>
      <c r="D118" s="186" t="s">
        <v>148</v>
      </c>
      <c r="E118" s="195" t="s">
        <v>19</v>
      </c>
      <c r="F118" s="196" t="s">
        <v>178</v>
      </c>
      <c r="G118" s="194"/>
      <c r="H118" s="197">
        <v>2.4</v>
      </c>
      <c r="I118" s="198"/>
      <c r="J118" s="194"/>
      <c r="K118" s="194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148</v>
      </c>
      <c r="AU118" s="203" t="s">
        <v>88</v>
      </c>
      <c r="AV118" s="13" t="s">
        <v>88</v>
      </c>
      <c r="AW118" s="13" t="s">
        <v>38</v>
      </c>
      <c r="AX118" s="13" t="s">
        <v>77</v>
      </c>
      <c r="AY118" s="203" t="s">
        <v>131</v>
      </c>
    </row>
    <row r="119" spans="1:65" s="13" customFormat="1" ht="11.25">
      <c r="B119" s="193"/>
      <c r="C119" s="194"/>
      <c r="D119" s="186" t="s">
        <v>148</v>
      </c>
      <c r="E119" s="195" t="s">
        <v>19</v>
      </c>
      <c r="F119" s="196" t="s">
        <v>179</v>
      </c>
      <c r="G119" s="194"/>
      <c r="H119" s="197">
        <v>0.5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148</v>
      </c>
      <c r="AU119" s="203" t="s">
        <v>88</v>
      </c>
      <c r="AV119" s="13" t="s">
        <v>88</v>
      </c>
      <c r="AW119" s="13" t="s">
        <v>38</v>
      </c>
      <c r="AX119" s="13" t="s">
        <v>77</v>
      </c>
      <c r="AY119" s="203" t="s">
        <v>131</v>
      </c>
    </row>
    <row r="120" spans="1:65" s="14" customFormat="1" ht="11.25">
      <c r="B120" s="204"/>
      <c r="C120" s="205"/>
      <c r="D120" s="186" t="s">
        <v>148</v>
      </c>
      <c r="E120" s="206" t="s">
        <v>19</v>
      </c>
      <c r="F120" s="207" t="s">
        <v>151</v>
      </c>
      <c r="G120" s="205"/>
      <c r="H120" s="208">
        <v>25.299999999999997</v>
      </c>
      <c r="I120" s="209"/>
      <c r="J120" s="205"/>
      <c r="K120" s="205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148</v>
      </c>
      <c r="AU120" s="214" t="s">
        <v>88</v>
      </c>
      <c r="AV120" s="14" t="s">
        <v>137</v>
      </c>
      <c r="AW120" s="14" t="s">
        <v>38</v>
      </c>
      <c r="AX120" s="14" t="s">
        <v>85</v>
      </c>
      <c r="AY120" s="214" t="s">
        <v>131</v>
      </c>
    </row>
    <row r="121" spans="1:65" s="2" customFormat="1" ht="37.9" customHeight="1">
      <c r="A121" s="34"/>
      <c r="B121" s="35"/>
      <c r="C121" s="173" t="s">
        <v>180</v>
      </c>
      <c r="D121" s="173" t="s">
        <v>133</v>
      </c>
      <c r="E121" s="174" t="s">
        <v>181</v>
      </c>
      <c r="F121" s="175" t="s">
        <v>182</v>
      </c>
      <c r="G121" s="176" t="s">
        <v>136</v>
      </c>
      <c r="H121" s="177">
        <v>24.3</v>
      </c>
      <c r="I121" s="178"/>
      <c r="J121" s="179">
        <f>ROUND(I121*H121,2)</f>
        <v>0</v>
      </c>
      <c r="K121" s="175" t="s">
        <v>145</v>
      </c>
      <c r="L121" s="39"/>
      <c r="M121" s="180" t="s">
        <v>19</v>
      </c>
      <c r="N121" s="181" t="s">
        <v>48</v>
      </c>
      <c r="O121" s="64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137</v>
      </c>
      <c r="AT121" s="184" t="s">
        <v>133</v>
      </c>
      <c r="AU121" s="184" t="s">
        <v>88</v>
      </c>
      <c r="AY121" s="17" t="s">
        <v>131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85</v>
      </c>
      <c r="BK121" s="185">
        <f>ROUND(I121*H121,2)</f>
        <v>0</v>
      </c>
      <c r="BL121" s="17" t="s">
        <v>137</v>
      </c>
      <c r="BM121" s="184" t="s">
        <v>183</v>
      </c>
    </row>
    <row r="122" spans="1:65" s="2" customFormat="1" ht="11.25">
      <c r="A122" s="34"/>
      <c r="B122" s="35"/>
      <c r="C122" s="36"/>
      <c r="D122" s="191" t="s">
        <v>146</v>
      </c>
      <c r="E122" s="36"/>
      <c r="F122" s="192" t="s">
        <v>184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146</v>
      </c>
      <c r="AU122" s="17" t="s">
        <v>88</v>
      </c>
    </row>
    <row r="123" spans="1:65" s="2" customFormat="1" ht="49.15" customHeight="1">
      <c r="A123" s="34"/>
      <c r="B123" s="35"/>
      <c r="C123" s="173" t="s">
        <v>160</v>
      </c>
      <c r="D123" s="173" t="s">
        <v>133</v>
      </c>
      <c r="E123" s="174" t="s">
        <v>185</v>
      </c>
      <c r="F123" s="175" t="s">
        <v>186</v>
      </c>
      <c r="G123" s="176" t="s">
        <v>136</v>
      </c>
      <c r="H123" s="177">
        <v>461.7</v>
      </c>
      <c r="I123" s="178"/>
      <c r="J123" s="179">
        <f>ROUND(I123*H123,2)</f>
        <v>0</v>
      </c>
      <c r="K123" s="175" t="s">
        <v>145</v>
      </c>
      <c r="L123" s="39"/>
      <c r="M123" s="180" t="s">
        <v>19</v>
      </c>
      <c r="N123" s="181" t="s">
        <v>48</v>
      </c>
      <c r="O123" s="64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137</v>
      </c>
      <c r="AT123" s="184" t="s">
        <v>133</v>
      </c>
      <c r="AU123" s="184" t="s">
        <v>88</v>
      </c>
      <c r="AY123" s="17" t="s">
        <v>131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85</v>
      </c>
      <c r="BK123" s="185">
        <f>ROUND(I123*H123,2)</f>
        <v>0</v>
      </c>
      <c r="BL123" s="17" t="s">
        <v>137</v>
      </c>
      <c r="BM123" s="184" t="s">
        <v>187</v>
      </c>
    </row>
    <row r="124" spans="1:65" s="2" customFormat="1" ht="11.25">
      <c r="A124" s="34"/>
      <c r="B124" s="35"/>
      <c r="C124" s="36"/>
      <c r="D124" s="191" t="s">
        <v>146</v>
      </c>
      <c r="E124" s="36"/>
      <c r="F124" s="192" t="s">
        <v>188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146</v>
      </c>
      <c r="AU124" s="17" t="s">
        <v>88</v>
      </c>
    </row>
    <row r="125" spans="1:65" s="13" customFormat="1" ht="11.25">
      <c r="B125" s="193"/>
      <c r="C125" s="194"/>
      <c r="D125" s="186" t="s">
        <v>148</v>
      </c>
      <c r="E125" s="195" t="s">
        <v>19</v>
      </c>
      <c r="F125" s="196" t="s">
        <v>189</v>
      </c>
      <c r="G125" s="194"/>
      <c r="H125" s="197">
        <v>461.7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148</v>
      </c>
      <c r="AU125" s="203" t="s">
        <v>88</v>
      </c>
      <c r="AV125" s="13" t="s">
        <v>88</v>
      </c>
      <c r="AW125" s="13" t="s">
        <v>38</v>
      </c>
      <c r="AX125" s="13" t="s">
        <v>77</v>
      </c>
      <c r="AY125" s="203" t="s">
        <v>131</v>
      </c>
    </row>
    <row r="126" spans="1:65" s="14" customFormat="1" ht="11.25">
      <c r="B126" s="204"/>
      <c r="C126" s="205"/>
      <c r="D126" s="186" t="s">
        <v>148</v>
      </c>
      <c r="E126" s="206" t="s">
        <v>19</v>
      </c>
      <c r="F126" s="207" t="s">
        <v>151</v>
      </c>
      <c r="G126" s="205"/>
      <c r="H126" s="208">
        <v>461.7</v>
      </c>
      <c r="I126" s="209"/>
      <c r="J126" s="205"/>
      <c r="K126" s="205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148</v>
      </c>
      <c r="AU126" s="214" t="s">
        <v>88</v>
      </c>
      <c r="AV126" s="14" t="s">
        <v>137</v>
      </c>
      <c r="AW126" s="14" t="s">
        <v>38</v>
      </c>
      <c r="AX126" s="14" t="s">
        <v>85</v>
      </c>
      <c r="AY126" s="214" t="s">
        <v>131</v>
      </c>
    </row>
    <row r="127" spans="1:65" s="12" customFormat="1" ht="25.9" customHeight="1">
      <c r="B127" s="157"/>
      <c r="C127" s="158"/>
      <c r="D127" s="159" t="s">
        <v>76</v>
      </c>
      <c r="E127" s="160" t="s">
        <v>190</v>
      </c>
      <c r="F127" s="160" t="s">
        <v>191</v>
      </c>
      <c r="G127" s="158"/>
      <c r="H127" s="158"/>
      <c r="I127" s="161"/>
      <c r="J127" s="162">
        <f>BK127</f>
        <v>0</v>
      </c>
      <c r="K127" s="158"/>
      <c r="L127" s="163"/>
      <c r="M127" s="164"/>
      <c r="N127" s="165"/>
      <c r="O127" s="165"/>
      <c r="P127" s="166">
        <f>P128+P166</f>
        <v>0</v>
      </c>
      <c r="Q127" s="165"/>
      <c r="R127" s="166">
        <f>R128+R166</f>
        <v>0</v>
      </c>
      <c r="S127" s="165"/>
      <c r="T127" s="167">
        <f>T128+T166</f>
        <v>0</v>
      </c>
      <c r="AR127" s="168" t="s">
        <v>88</v>
      </c>
      <c r="AT127" s="169" t="s">
        <v>76</v>
      </c>
      <c r="AU127" s="169" t="s">
        <v>77</v>
      </c>
      <c r="AY127" s="168" t="s">
        <v>131</v>
      </c>
      <c r="BK127" s="170">
        <f>BK128+BK166</f>
        <v>0</v>
      </c>
    </row>
    <row r="128" spans="1:65" s="12" customFormat="1" ht="22.9" customHeight="1">
      <c r="B128" s="157"/>
      <c r="C128" s="158"/>
      <c r="D128" s="159" t="s">
        <v>76</v>
      </c>
      <c r="E128" s="171" t="s">
        <v>192</v>
      </c>
      <c r="F128" s="171" t="s">
        <v>193</v>
      </c>
      <c r="G128" s="158"/>
      <c r="H128" s="158"/>
      <c r="I128" s="161"/>
      <c r="J128" s="172">
        <f>BK128</f>
        <v>0</v>
      </c>
      <c r="K128" s="158"/>
      <c r="L128" s="163"/>
      <c r="M128" s="164"/>
      <c r="N128" s="165"/>
      <c r="O128" s="165"/>
      <c r="P128" s="166">
        <f>SUM(P129:P165)</f>
        <v>0</v>
      </c>
      <c r="Q128" s="165"/>
      <c r="R128" s="166">
        <f>SUM(R129:R165)</f>
        <v>0</v>
      </c>
      <c r="S128" s="165"/>
      <c r="T128" s="167">
        <f>SUM(T129:T165)</f>
        <v>0</v>
      </c>
      <c r="AR128" s="168" t="s">
        <v>88</v>
      </c>
      <c r="AT128" s="169" t="s">
        <v>76</v>
      </c>
      <c r="AU128" s="169" t="s">
        <v>85</v>
      </c>
      <c r="AY128" s="168" t="s">
        <v>131</v>
      </c>
      <c r="BK128" s="170">
        <f>SUM(BK129:BK165)</f>
        <v>0</v>
      </c>
    </row>
    <row r="129" spans="1:65" s="2" customFormat="1" ht="16.5" customHeight="1">
      <c r="A129" s="34"/>
      <c r="B129" s="35"/>
      <c r="C129" s="173" t="s">
        <v>140</v>
      </c>
      <c r="D129" s="173" t="s">
        <v>133</v>
      </c>
      <c r="E129" s="174" t="s">
        <v>194</v>
      </c>
      <c r="F129" s="175" t="s">
        <v>195</v>
      </c>
      <c r="G129" s="176" t="s">
        <v>196</v>
      </c>
      <c r="H129" s="177">
        <v>1</v>
      </c>
      <c r="I129" s="178"/>
      <c r="J129" s="179">
        <f>ROUND(I129*H129,2)</f>
        <v>0</v>
      </c>
      <c r="K129" s="175" t="s">
        <v>19</v>
      </c>
      <c r="L129" s="39"/>
      <c r="M129" s="180" t="s">
        <v>19</v>
      </c>
      <c r="N129" s="181" t="s">
        <v>48</v>
      </c>
      <c r="O129" s="64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187</v>
      </c>
      <c r="AT129" s="184" t="s">
        <v>133</v>
      </c>
      <c r="AU129" s="184" t="s">
        <v>88</v>
      </c>
      <c r="AY129" s="17" t="s">
        <v>131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7" t="s">
        <v>85</v>
      </c>
      <c r="BK129" s="185">
        <f>ROUND(I129*H129,2)</f>
        <v>0</v>
      </c>
      <c r="BL129" s="17" t="s">
        <v>187</v>
      </c>
      <c r="BM129" s="184" t="s">
        <v>197</v>
      </c>
    </row>
    <row r="130" spans="1:65" s="2" customFormat="1" ht="292.5">
      <c r="A130" s="34"/>
      <c r="B130" s="35"/>
      <c r="C130" s="36"/>
      <c r="D130" s="186" t="s">
        <v>138</v>
      </c>
      <c r="E130" s="36"/>
      <c r="F130" s="187" t="s">
        <v>373</v>
      </c>
      <c r="G130" s="36"/>
      <c r="H130" s="36"/>
      <c r="I130" s="188"/>
      <c r="J130" s="36"/>
      <c r="K130" s="36"/>
      <c r="L130" s="39"/>
      <c r="M130" s="189"/>
      <c r="N130" s="190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138</v>
      </c>
      <c r="AU130" s="17" t="s">
        <v>88</v>
      </c>
    </row>
    <row r="131" spans="1:65" s="2" customFormat="1" ht="16.5" customHeight="1">
      <c r="A131" s="34"/>
      <c r="B131" s="35"/>
      <c r="C131" s="215" t="s">
        <v>165</v>
      </c>
      <c r="D131" s="215" t="s">
        <v>199</v>
      </c>
      <c r="E131" s="216" t="s">
        <v>200</v>
      </c>
      <c r="F131" s="217" t="s">
        <v>201</v>
      </c>
      <c r="G131" s="218" t="s">
        <v>202</v>
      </c>
      <c r="H131" s="219">
        <v>3960</v>
      </c>
      <c r="I131" s="220"/>
      <c r="J131" s="221">
        <f>ROUND(I131*H131,2)</f>
        <v>0</v>
      </c>
      <c r="K131" s="217" t="s">
        <v>19</v>
      </c>
      <c r="L131" s="222"/>
      <c r="M131" s="223" t="s">
        <v>19</v>
      </c>
      <c r="N131" s="224" t="s">
        <v>48</v>
      </c>
      <c r="O131" s="64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203</v>
      </c>
      <c r="AT131" s="184" t="s">
        <v>199</v>
      </c>
      <c r="AU131" s="184" t="s">
        <v>88</v>
      </c>
      <c r="AY131" s="17" t="s">
        <v>131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7" t="s">
        <v>85</v>
      </c>
      <c r="BK131" s="185">
        <f>ROUND(I131*H131,2)</f>
        <v>0</v>
      </c>
      <c r="BL131" s="17" t="s">
        <v>187</v>
      </c>
      <c r="BM131" s="184" t="s">
        <v>204</v>
      </c>
    </row>
    <row r="132" spans="1:65" s="2" customFormat="1" ht="78">
      <c r="A132" s="34"/>
      <c r="B132" s="35"/>
      <c r="C132" s="36"/>
      <c r="D132" s="186" t="s">
        <v>138</v>
      </c>
      <c r="E132" s="36"/>
      <c r="F132" s="187" t="s">
        <v>374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138</v>
      </c>
      <c r="AU132" s="17" t="s">
        <v>88</v>
      </c>
    </row>
    <row r="133" spans="1:65" s="13" customFormat="1" ht="11.25">
      <c r="B133" s="193"/>
      <c r="C133" s="194"/>
      <c r="D133" s="186" t="s">
        <v>148</v>
      </c>
      <c r="E133" s="195" t="s">
        <v>19</v>
      </c>
      <c r="F133" s="196" t="s">
        <v>206</v>
      </c>
      <c r="G133" s="194"/>
      <c r="H133" s="197">
        <v>3300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148</v>
      </c>
      <c r="AU133" s="203" t="s">
        <v>88</v>
      </c>
      <c r="AV133" s="13" t="s">
        <v>88</v>
      </c>
      <c r="AW133" s="13" t="s">
        <v>38</v>
      </c>
      <c r="AX133" s="13" t="s">
        <v>77</v>
      </c>
      <c r="AY133" s="203" t="s">
        <v>131</v>
      </c>
    </row>
    <row r="134" spans="1:65" s="13" customFormat="1" ht="11.25">
      <c r="B134" s="193"/>
      <c r="C134" s="194"/>
      <c r="D134" s="186" t="s">
        <v>148</v>
      </c>
      <c r="E134" s="195" t="s">
        <v>19</v>
      </c>
      <c r="F134" s="196" t="s">
        <v>207</v>
      </c>
      <c r="G134" s="194"/>
      <c r="H134" s="197">
        <v>600</v>
      </c>
      <c r="I134" s="198"/>
      <c r="J134" s="194"/>
      <c r="K134" s="194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148</v>
      </c>
      <c r="AU134" s="203" t="s">
        <v>88</v>
      </c>
      <c r="AV134" s="13" t="s">
        <v>88</v>
      </c>
      <c r="AW134" s="13" t="s">
        <v>38</v>
      </c>
      <c r="AX134" s="13" t="s">
        <v>77</v>
      </c>
      <c r="AY134" s="203" t="s">
        <v>131</v>
      </c>
    </row>
    <row r="135" spans="1:65" s="13" customFormat="1" ht="11.25">
      <c r="B135" s="193"/>
      <c r="C135" s="194"/>
      <c r="D135" s="186" t="s">
        <v>148</v>
      </c>
      <c r="E135" s="195" t="s">
        <v>19</v>
      </c>
      <c r="F135" s="196" t="s">
        <v>208</v>
      </c>
      <c r="G135" s="194"/>
      <c r="H135" s="197">
        <v>60</v>
      </c>
      <c r="I135" s="198"/>
      <c r="J135" s="194"/>
      <c r="K135" s="194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148</v>
      </c>
      <c r="AU135" s="203" t="s">
        <v>88</v>
      </c>
      <c r="AV135" s="13" t="s">
        <v>88</v>
      </c>
      <c r="AW135" s="13" t="s">
        <v>38</v>
      </c>
      <c r="AX135" s="13" t="s">
        <v>77</v>
      </c>
      <c r="AY135" s="203" t="s">
        <v>131</v>
      </c>
    </row>
    <row r="136" spans="1:65" s="14" customFormat="1" ht="11.25">
      <c r="B136" s="204"/>
      <c r="C136" s="205"/>
      <c r="D136" s="186" t="s">
        <v>148</v>
      </c>
      <c r="E136" s="206" t="s">
        <v>19</v>
      </c>
      <c r="F136" s="207" t="s">
        <v>151</v>
      </c>
      <c r="G136" s="205"/>
      <c r="H136" s="208">
        <v>3960</v>
      </c>
      <c r="I136" s="209"/>
      <c r="J136" s="205"/>
      <c r="K136" s="205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148</v>
      </c>
      <c r="AU136" s="214" t="s">
        <v>88</v>
      </c>
      <c r="AV136" s="14" t="s">
        <v>137</v>
      </c>
      <c r="AW136" s="14" t="s">
        <v>38</v>
      </c>
      <c r="AX136" s="14" t="s">
        <v>85</v>
      </c>
      <c r="AY136" s="214" t="s">
        <v>131</v>
      </c>
    </row>
    <row r="137" spans="1:65" s="2" customFormat="1" ht="16.5" customHeight="1">
      <c r="A137" s="34"/>
      <c r="B137" s="35"/>
      <c r="C137" s="215" t="s">
        <v>209</v>
      </c>
      <c r="D137" s="215" t="s">
        <v>199</v>
      </c>
      <c r="E137" s="216" t="s">
        <v>210</v>
      </c>
      <c r="F137" s="217" t="s">
        <v>211</v>
      </c>
      <c r="G137" s="218" t="s">
        <v>202</v>
      </c>
      <c r="H137" s="219">
        <v>470</v>
      </c>
      <c r="I137" s="220"/>
      <c r="J137" s="221">
        <f>ROUND(I137*H137,2)</f>
        <v>0</v>
      </c>
      <c r="K137" s="217" t="s">
        <v>19</v>
      </c>
      <c r="L137" s="222"/>
      <c r="M137" s="223" t="s">
        <v>19</v>
      </c>
      <c r="N137" s="224" t="s">
        <v>48</v>
      </c>
      <c r="O137" s="64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203</v>
      </c>
      <c r="AT137" s="184" t="s">
        <v>199</v>
      </c>
      <c r="AU137" s="184" t="s">
        <v>88</v>
      </c>
      <c r="AY137" s="17" t="s">
        <v>131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85</v>
      </c>
      <c r="BK137" s="185">
        <f>ROUND(I137*H137,2)</f>
        <v>0</v>
      </c>
      <c r="BL137" s="17" t="s">
        <v>187</v>
      </c>
      <c r="BM137" s="184" t="s">
        <v>212</v>
      </c>
    </row>
    <row r="138" spans="1:65" s="2" customFormat="1" ht="68.25">
      <c r="A138" s="34"/>
      <c r="B138" s="35"/>
      <c r="C138" s="36"/>
      <c r="D138" s="186" t="s">
        <v>138</v>
      </c>
      <c r="E138" s="36"/>
      <c r="F138" s="187" t="s">
        <v>213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138</v>
      </c>
      <c r="AU138" s="17" t="s">
        <v>88</v>
      </c>
    </row>
    <row r="139" spans="1:65" s="13" customFormat="1" ht="11.25">
      <c r="B139" s="193"/>
      <c r="C139" s="194"/>
      <c r="D139" s="186" t="s">
        <v>148</v>
      </c>
      <c r="E139" s="195" t="s">
        <v>19</v>
      </c>
      <c r="F139" s="196" t="s">
        <v>214</v>
      </c>
      <c r="G139" s="194"/>
      <c r="H139" s="197">
        <v>150</v>
      </c>
      <c r="I139" s="198"/>
      <c r="J139" s="194"/>
      <c r="K139" s="194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148</v>
      </c>
      <c r="AU139" s="203" t="s">
        <v>88</v>
      </c>
      <c r="AV139" s="13" t="s">
        <v>88</v>
      </c>
      <c r="AW139" s="13" t="s">
        <v>38</v>
      </c>
      <c r="AX139" s="13" t="s">
        <v>77</v>
      </c>
      <c r="AY139" s="203" t="s">
        <v>131</v>
      </c>
    </row>
    <row r="140" spans="1:65" s="13" customFormat="1" ht="11.25">
      <c r="B140" s="193"/>
      <c r="C140" s="194"/>
      <c r="D140" s="186" t="s">
        <v>148</v>
      </c>
      <c r="E140" s="195" t="s">
        <v>19</v>
      </c>
      <c r="F140" s="196" t="s">
        <v>215</v>
      </c>
      <c r="G140" s="194"/>
      <c r="H140" s="197">
        <v>320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148</v>
      </c>
      <c r="AU140" s="203" t="s">
        <v>88</v>
      </c>
      <c r="AV140" s="13" t="s">
        <v>88</v>
      </c>
      <c r="AW140" s="13" t="s">
        <v>38</v>
      </c>
      <c r="AX140" s="13" t="s">
        <v>77</v>
      </c>
      <c r="AY140" s="203" t="s">
        <v>131</v>
      </c>
    </row>
    <row r="141" spans="1:65" s="14" customFormat="1" ht="11.25">
      <c r="B141" s="204"/>
      <c r="C141" s="205"/>
      <c r="D141" s="186" t="s">
        <v>148</v>
      </c>
      <c r="E141" s="206" t="s">
        <v>19</v>
      </c>
      <c r="F141" s="207" t="s">
        <v>151</v>
      </c>
      <c r="G141" s="205"/>
      <c r="H141" s="208">
        <v>470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148</v>
      </c>
      <c r="AU141" s="214" t="s">
        <v>88</v>
      </c>
      <c r="AV141" s="14" t="s">
        <v>137</v>
      </c>
      <c r="AW141" s="14" t="s">
        <v>38</v>
      </c>
      <c r="AX141" s="14" t="s">
        <v>85</v>
      </c>
      <c r="AY141" s="214" t="s">
        <v>131</v>
      </c>
    </row>
    <row r="142" spans="1:65" s="2" customFormat="1" ht="16.5" customHeight="1">
      <c r="A142" s="34"/>
      <c r="B142" s="35"/>
      <c r="C142" s="215" t="s">
        <v>174</v>
      </c>
      <c r="D142" s="215" t="s">
        <v>199</v>
      </c>
      <c r="E142" s="216" t="s">
        <v>216</v>
      </c>
      <c r="F142" s="217" t="s">
        <v>217</v>
      </c>
      <c r="G142" s="218" t="s">
        <v>196</v>
      </c>
      <c r="H142" s="219">
        <v>1</v>
      </c>
      <c r="I142" s="220"/>
      <c r="J142" s="221">
        <f>ROUND(I142*H142,2)</f>
        <v>0</v>
      </c>
      <c r="K142" s="217" t="s">
        <v>19</v>
      </c>
      <c r="L142" s="222"/>
      <c r="M142" s="223" t="s">
        <v>19</v>
      </c>
      <c r="N142" s="224" t="s">
        <v>48</v>
      </c>
      <c r="O142" s="64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203</v>
      </c>
      <c r="AT142" s="184" t="s">
        <v>199</v>
      </c>
      <c r="AU142" s="184" t="s">
        <v>88</v>
      </c>
      <c r="AY142" s="17" t="s">
        <v>131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85</v>
      </c>
      <c r="BK142" s="185">
        <f>ROUND(I142*H142,2)</f>
        <v>0</v>
      </c>
      <c r="BL142" s="17" t="s">
        <v>187</v>
      </c>
      <c r="BM142" s="184" t="s">
        <v>218</v>
      </c>
    </row>
    <row r="143" spans="1:65" s="2" customFormat="1" ht="29.25">
      <c r="A143" s="34"/>
      <c r="B143" s="35"/>
      <c r="C143" s="36"/>
      <c r="D143" s="186" t="s">
        <v>138</v>
      </c>
      <c r="E143" s="36"/>
      <c r="F143" s="187" t="s">
        <v>219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138</v>
      </c>
      <c r="AU143" s="17" t="s">
        <v>88</v>
      </c>
    </row>
    <row r="144" spans="1:65" s="2" customFormat="1" ht="16.5" customHeight="1">
      <c r="A144" s="34"/>
      <c r="B144" s="35"/>
      <c r="C144" s="215" t="s">
        <v>220</v>
      </c>
      <c r="D144" s="215" t="s">
        <v>199</v>
      </c>
      <c r="E144" s="216" t="s">
        <v>221</v>
      </c>
      <c r="F144" s="217" t="s">
        <v>222</v>
      </c>
      <c r="G144" s="218" t="s">
        <v>196</v>
      </c>
      <c r="H144" s="219">
        <v>1</v>
      </c>
      <c r="I144" s="220"/>
      <c r="J144" s="221">
        <f>ROUND(I144*H144,2)</f>
        <v>0</v>
      </c>
      <c r="K144" s="217" t="s">
        <v>19</v>
      </c>
      <c r="L144" s="222"/>
      <c r="M144" s="223" t="s">
        <v>19</v>
      </c>
      <c r="N144" s="224" t="s">
        <v>48</v>
      </c>
      <c r="O144" s="64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203</v>
      </c>
      <c r="AT144" s="184" t="s">
        <v>199</v>
      </c>
      <c r="AU144" s="184" t="s">
        <v>88</v>
      </c>
      <c r="AY144" s="17" t="s">
        <v>131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85</v>
      </c>
      <c r="BK144" s="185">
        <f>ROUND(I144*H144,2)</f>
        <v>0</v>
      </c>
      <c r="BL144" s="17" t="s">
        <v>187</v>
      </c>
      <c r="BM144" s="184" t="s">
        <v>223</v>
      </c>
    </row>
    <row r="145" spans="1:65" s="2" customFormat="1" ht="39">
      <c r="A145" s="34"/>
      <c r="B145" s="35"/>
      <c r="C145" s="36"/>
      <c r="D145" s="186" t="s">
        <v>138</v>
      </c>
      <c r="E145" s="36"/>
      <c r="F145" s="187" t="s">
        <v>224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138</v>
      </c>
      <c r="AU145" s="17" t="s">
        <v>88</v>
      </c>
    </row>
    <row r="146" spans="1:65" s="2" customFormat="1" ht="24.2" customHeight="1">
      <c r="A146" s="34"/>
      <c r="B146" s="35"/>
      <c r="C146" s="173" t="s">
        <v>183</v>
      </c>
      <c r="D146" s="173" t="s">
        <v>133</v>
      </c>
      <c r="E146" s="174" t="s">
        <v>225</v>
      </c>
      <c r="F146" s="175" t="s">
        <v>226</v>
      </c>
      <c r="G146" s="176" t="s">
        <v>196</v>
      </c>
      <c r="H146" s="177">
        <v>1</v>
      </c>
      <c r="I146" s="178"/>
      <c r="J146" s="179">
        <f>ROUND(I146*H146,2)</f>
        <v>0</v>
      </c>
      <c r="K146" s="175" t="s">
        <v>19</v>
      </c>
      <c r="L146" s="39"/>
      <c r="M146" s="180" t="s">
        <v>19</v>
      </c>
      <c r="N146" s="181" t="s">
        <v>48</v>
      </c>
      <c r="O146" s="64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187</v>
      </c>
      <c r="AT146" s="184" t="s">
        <v>133</v>
      </c>
      <c r="AU146" s="184" t="s">
        <v>88</v>
      </c>
      <c r="AY146" s="17" t="s">
        <v>131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7" t="s">
        <v>85</v>
      </c>
      <c r="BK146" s="185">
        <f>ROUND(I146*H146,2)</f>
        <v>0</v>
      </c>
      <c r="BL146" s="17" t="s">
        <v>187</v>
      </c>
      <c r="BM146" s="184" t="s">
        <v>227</v>
      </c>
    </row>
    <row r="147" spans="1:65" s="2" customFormat="1" ht="29.25">
      <c r="A147" s="34"/>
      <c r="B147" s="35"/>
      <c r="C147" s="36"/>
      <c r="D147" s="186" t="s">
        <v>138</v>
      </c>
      <c r="E147" s="36"/>
      <c r="F147" s="187" t="s">
        <v>228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138</v>
      </c>
      <c r="AU147" s="17" t="s">
        <v>88</v>
      </c>
    </row>
    <row r="148" spans="1:65" s="2" customFormat="1" ht="16.5" customHeight="1">
      <c r="A148" s="34"/>
      <c r="B148" s="35"/>
      <c r="C148" s="173" t="s">
        <v>8</v>
      </c>
      <c r="D148" s="173" t="s">
        <v>133</v>
      </c>
      <c r="E148" s="174" t="s">
        <v>229</v>
      </c>
      <c r="F148" s="175" t="s">
        <v>230</v>
      </c>
      <c r="G148" s="176" t="s">
        <v>196</v>
      </c>
      <c r="H148" s="177">
        <v>1</v>
      </c>
      <c r="I148" s="178"/>
      <c r="J148" s="179">
        <f>ROUND(I148*H148,2)</f>
        <v>0</v>
      </c>
      <c r="K148" s="175" t="s">
        <v>19</v>
      </c>
      <c r="L148" s="39"/>
      <c r="M148" s="180" t="s">
        <v>19</v>
      </c>
      <c r="N148" s="181" t="s">
        <v>48</v>
      </c>
      <c r="O148" s="64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187</v>
      </c>
      <c r="AT148" s="184" t="s">
        <v>133</v>
      </c>
      <c r="AU148" s="184" t="s">
        <v>88</v>
      </c>
      <c r="AY148" s="17" t="s">
        <v>131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85</v>
      </c>
      <c r="BK148" s="185">
        <f>ROUND(I148*H148,2)</f>
        <v>0</v>
      </c>
      <c r="BL148" s="17" t="s">
        <v>187</v>
      </c>
      <c r="BM148" s="184" t="s">
        <v>231</v>
      </c>
    </row>
    <row r="149" spans="1:65" s="2" customFormat="1" ht="87.75">
      <c r="A149" s="34"/>
      <c r="B149" s="35"/>
      <c r="C149" s="36"/>
      <c r="D149" s="186" t="s">
        <v>138</v>
      </c>
      <c r="E149" s="36"/>
      <c r="F149" s="187" t="s">
        <v>375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138</v>
      </c>
      <c r="AU149" s="17" t="s">
        <v>88</v>
      </c>
    </row>
    <row r="150" spans="1:65" s="2" customFormat="1" ht="16.5" customHeight="1">
      <c r="A150" s="34"/>
      <c r="B150" s="35"/>
      <c r="C150" s="215" t="s">
        <v>187</v>
      </c>
      <c r="D150" s="215" t="s">
        <v>199</v>
      </c>
      <c r="E150" s="216" t="s">
        <v>233</v>
      </c>
      <c r="F150" s="217" t="s">
        <v>234</v>
      </c>
      <c r="G150" s="218" t="s">
        <v>235</v>
      </c>
      <c r="H150" s="219">
        <v>0.1</v>
      </c>
      <c r="I150" s="220"/>
      <c r="J150" s="221">
        <f>ROUND(I150*H150,2)</f>
        <v>0</v>
      </c>
      <c r="K150" s="217" t="s">
        <v>19</v>
      </c>
      <c r="L150" s="222"/>
      <c r="M150" s="223" t="s">
        <v>19</v>
      </c>
      <c r="N150" s="224" t="s">
        <v>48</v>
      </c>
      <c r="O150" s="64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203</v>
      </c>
      <c r="AT150" s="184" t="s">
        <v>199</v>
      </c>
      <c r="AU150" s="184" t="s">
        <v>88</v>
      </c>
      <c r="AY150" s="17" t="s">
        <v>131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85</v>
      </c>
      <c r="BK150" s="185">
        <f>ROUND(I150*H150,2)</f>
        <v>0</v>
      </c>
      <c r="BL150" s="17" t="s">
        <v>187</v>
      </c>
      <c r="BM150" s="184" t="s">
        <v>203</v>
      </c>
    </row>
    <row r="151" spans="1:65" s="2" customFormat="1" ht="29.25">
      <c r="A151" s="34"/>
      <c r="B151" s="35"/>
      <c r="C151" s="36"/>
      <c r="D151" s="186" t="s">
        <v>138</v>
      </c>
      <c r="E151" s="36"/>
      <c r="F151" s="187" t="s">
        <v>236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138</v>
      </c>
      <c r="AU151" s="17" t="s">
        <v>88</v>
      </c>
    </row>
    <row r="152" spans="1:65" s="2" customFormat="1" ht="16.5" customHeight="1">
      <c r="A152" s="34"/>
      <c r="B152" s="35"/>
      <c r="C152" s="215" t="s">
        <v>237</v>
      </c>
      <c r="D152" s="215" t="s">
        <v>199</v>
      </c>
      <c r="E152" s="216" t="s">
        <v>238</v>
      </c>
      <c r="F152" s="217" t="s">
        <v>239</v>
      </c>
      <c r="G152" s="218" t="s">
        <v>202</v>
      </c>
      <c r="H152" s="219">
        <v>400</v>
      </c>
      <c r="I152" s="220"/>
      <c r="J152" s="221">
        <f>ROUND(I152*H152,2)</f>
        <v>0</v>
      </c>
      <c r="K152" s="217" t="s">
        <v>19</v>
      </c>
      <c r="L152" s="222"/>
      <c r="M152" s="223" t="s">
        <v>19</v>
      </c>
      <c r="N152" s="224" t="s">
        <v>48</v>
      </c>
      <c r="O152" s="64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203</v>
      </c>
      <c r="AT152" s="184" t="s">
        <v>199</v>
      </c>
      <c r="AU152" s="184" t="s">
        <v>88</v>
      </c>
      <c r="AY152" s="17" t="s">
        <v>131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85</v>
      </c>
      <c r="BK152" s="185">
        <f>ROUND(I152*H152,2)</f>
        <v>0</v>
      </c>
      <c r="BL152" s="17" t="s">
        <v>187</v>
      </c>
      <c r="BM152" s="184" t="s">
        <v>240</v>
      </c>
    </row>
    <row r="153" spans="1:65" s="2" customFormat="1" ht="78">
      <c r="A153" s="34"/>
      <c r="B153" s="35"/>
      <c r="C153" s="36"/>
      <c r="D153" s="186" t="s">
        <v>138</v>
      </c>
      <c r="E153" s="36"/>
      <c r="F153" s="187" t="s">
        <v>241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138</v>
      </c>
      <c r="AU153" s="17" t="s">
        <v>88</v>
      </c>
    </row>
    <row r="154" spans="1:65" s="2" customFormat="1" ht="16.5" customHeight="1">
      <c r="A154" s="34"/>
      <c r="B154" s="35"/>
      <c r="C154" s="215" t="s">
        <v>197</v>
      </c>
      <c r="D154" s="215" t="s">
        <v>199</v>
      </c>
      <c r="E154" s="216" t="s">
        <v>242</v>
      </c>
      <c r="F154" s="217" t="s">
        <v>243</v>
      </c>
      <c r="G154" s="218" t="s">
        <v>202</v>
      </c>
      <c r="H154" s="219">
        <v>50</v>
      </c>
      <c r="I154" s="220"/>
      <c r="J154" s="221">
        <f>ROUND(I154*H154,2)</f>
        <v>0</v>
      </c>
      <c r="K154" s="217" t="s">
        <v>19</v>
      </c>
      <c r="L154" s="222"/>
      <c r="M154" s="223" t="s">
        <v>19</v>
      </c>
      <c r="N154" s="224" t="s">
        <v>48</v>
      </c>
      <c r="O154" s="64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203</v>
      </c>
      <c r="AT154" s="184" t="s">
        <v>199</v>
      </c>
      <c r="AU154" s="184" t="s">
        <v>88</v>
      </c>
      <c r="AY154" s="17" t="s">
        <v>131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7" t="s">
        <v>85</v>
      </c>
      <c r="BK154" s="185">
        <f>ROUND(I154*H154,2)</f>
        <v>0</v>
      </c>
      <c r="BL154" s="17" t="s">
        <v>187</v>
      </c>
      <c r="BM154" s="184" t="s">
        <v>244</v>
      </c>
    </row>
    <row r="155" spans="1:65" s="2" customFormat="1" ht="39">
      <c r="A155" s="34"/>
      <c r="B155" s="35"/>
      <c r="C155" s="36"/>
      <c r="D155" s="186" t="s">
        <v>138</v>
      </c>
      <c r="E155" s="36"/>
      <c r="F155" s="187" t="s">
        <v>245</v>
      </c>
      <c r="G155" s="36"/>
      <c r="H155" s="36"/>
      <c r="I155" s="188"/>
      <c r="J155" s="36"/>
      <c r="K155" s="36"/>
      <c r="L155" s="39"/>
      <c r="M155" s="189"/>
      <c r="N155" s="190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138</v>
      </c>
      <c r="AU155" s="17" t="s">
        <v>88</v>
      </c>
    </row>
    <row r="156" spans="1:65" s="2" customFormat="1" ht="24.2" customHeight="1">
      <c r="A156" s="34"/>
      <c r="B156" s="35"/>
      <c r="C156" s="173" t="s">
        <v>246</v>
      </c>
      <c r="D156" s="173" t="s">
        <v>133</v>
      </c>
      <c r="E156" s="174" t="s">
        <v>247</v>
      </c>
      <c r="F156" s="175" t="s">
        <v>248</v>
      </c>
      <c r="G156" s="176" t="s">
        <v>196</v>
      </c>
      <c r="H156" s="177">
        <v>1</v>
      </c>
      <c r="I156" s="178"/>
      <c r="J156" s="179">
        <f>ROUND(I156*H156,2)</f>
        <v>0</v>
      </c>
      <c r="K156" s="175" t="s">
        <v>19</v>
      </c>
      <c r="L156" s="39"/>
      <c r="M156" s="180" t="s">
        <v>19</v>
      </c>
      <c r="N156" s="181" t="s">
        <v>48</v>
      </c>
      <c r="O156" s="64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187</v>
      </c>
      <c r="AT156" s="184" t="s">
        <v>133</v>
      </c>
      <c r="AU156" s="184" t="s">
        <v>88</v>
      </c>
      <c r="AY156" s="17" t="s">
        <v>131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85</v>
      </c>
      <c r="BK156" s="185">
        <f>ROUND(I156*H156,2)</f>
        <v>0</v>
      </c>
      <c r="BL156" s="17" t="s">
        <v>187</v>
      </c>
      <c r="BM156" s="184" t="s">
        <v>249</v>
      </c>
    </row>
    <row r="157" spans="1:65" s="2" customFormat="1" ht="48.75">
      <c r="A157" s="34"/>
      <c r="B157" s="35"/>
      <c r="C157" s="36"/>
      <c r="D157" s="186" t="s">
        <v>138</v>
      </c>
      <c r="E157" s="36"/>
      <c r="F157" s="187" t="s">
        <v>250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138</v>
      </c>
      <c r="AU157" s="17" t="s">
        <v>88</v>
      </c>
    </row>
    <row r="158" spans="1:65" s="2" customFormat="1" ht="16.5" customHeight="1">
      <c r="A158" s="34"/>
      <c r="B158" s="35"/>
      <c r="C158" s="173" t="s">
        <v>204</v>
      </c>
      <c r="D158" s="173" t="s">
        <v>133</v>
      </c>
      <c r="E158" s="174" t="s">
        <v>251</v>
      </c>
      <c r="F158" s="175" t="s">
        <v>252</v>
      </c>
      <c r="G158" s="176" t="s">
        <v>196</v>
      </c>
      <c r="H158" s="177">
        <v>1</v>
      </c>
      <c r="I158" s="178"/>
      <c r="J158" s="179">
        <f>ROUND(I158*H158,2)</f>
        <v>0</v>
      </c>
      <c r="K158" s="175" t="s">
        <v>19</v>
      </c>
      <c r="L158" s="39"/>
      <c r="M158" s="180" t="s">
        <v>19</v>
      </c>
      <c r="N158" s="181" t="s">
        <v>48</v>
      </c>
      <c r="O158" s="64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187</v>
      </c>
      <c r="AT158" s="184" t="s">
        <v>133</v>
      </c>
      <c r="AU158" s="184" t="s">
        <v>88</v>
      </c>
      <c r="AY158" s="17" t="s">
        <v>131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85</v>
      </c>
      <c r="BK158" s="185">
        <f>ROUND(I158*H158,2)</f>
        <v>0</v>
      </c>
      <c r="BL158" s="17" t="s">
        <v>187</v>
      </c>
      <c r="BM158" s="184" t="s">
        <v>253</v>
      </c>
    </row>
    <row r="159" spans="1:65" s="2" customFormat="1" ht="29.25">
      <c r="A159" s="34"/>
      <c r="B159" s="35"/>
      <c r="C159" s="36"/>
      <c r="D159" s="186" t="s">
        <v>138</v>
      </c>
      <c r="E159" s="36"/>
      <c r="F159" s="187" t="s">
        <v>254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138</v>
      </c>
      <c r="AU159" s="17" t="s">
        <v>88</v>
      </c>
    </row>
    <row r="160" spans="1:65" s="2" customFormat="1" ht="16.5" customHeight="1">
      <c r="A160" s="34"/>
      <c r="B160" s="35"/>
      <c r="C160" s="173" t="s">
        <v>7</v>
      </c>
      <c r="D160" s="173" t="s">
        <v>133</v>
      </c>
      <c r="E160" s="174" t="s">
        <v>255</v>
      </c>
      <c r="F160" s="175" t="s">
        <v>256</v>
      </c>
      <c r="G160" s="176" t="s">
        <v>196</v>
      </c>
      <c r="H160" s="177">
        <v>1</v>
      </c>
      <c r="I160" s="178"/>
      <c r="J160" s="179">
        <f>ROUND(I160*H160,2)</f>
        <v>0</v>
      </c>
      <c r="K160" s="175" t="s">
        <v>19</v>
      </c>
      <c r="L160" s="39"/>
      <c r="M160" s="180" t="s">
        <v>19</v>
      </c>
      <c r="N160" s="181" t="s">
        <v>48</v>
      </c>
      <c r="O160" s="64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187</v>
      </c>
      <c r="AT160" s="184" t="s">
        <v>133</v>
      </c>
      <c r="AU160" s="184" t="s">
        <v>88</v>
      </c>
      <c r="AY160" s="17" t="s">
        <v>131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7" t="s">
        <v>85</v>
      </c>
      <c r="BK160" s="185">
        <f>ROUND(I160*H160,2)</f>
        <v>0</v>
      </c>
      <c r="BL160" s="17" t="s">
        <v>187</v>
      </c>
      <c r="BM160" s="184" t="s">
        <v>257</v>
      </c>
    </row>
    <row r="161" spans="1:65" s="2" customFormat="1" ht="97.5">
      <c r="A161" s="34"/>
      <c r="B161" s="35"/>
      <c r="C161" s="36"/>
      <c r="D161" s="186" t="s">
        <v>138</v>
      </c>
      <c r="E161" s="36"/>
      <c r="F161" s="187" t="s">
        <v>258</v>
      </c>
      <c r="G161" s="36"/>
      <c r="H161" s="36"/>
      <c r="I161" s="188"/>
      <c r="J161" s="36"/>
      <c r="K161" s="36"/>
      <c r="L161" s="39"/>
      <c r="M161" s="189"/>
      <c r="N161" s="190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138</v>
      </c>
      <c r="AU161" s="17" t="s">
        <v>88</v>
      </c>
    </row>
    <row r="162" spans="1:65" s="2" customFormat="1" ht="24.2" customHeight="1">
      <c r="A162" s="34"/>
      <c r="B162" s="35"/>
      <c r="C162" s="173" t="s">
        <v>212</v>
      </c>
      <c r="D162" s="173" t="s">
        <v>133</v>
      </c>
      <c r="E162" s="174" t="s">
        <v>259</v>
      </c>
      <c r="F162" s="175" t="s">
        <v>260</v>
      </c>
      <c r="G162" s="176" t="s">
        <v>196</v>
      </c>
      <c r="H162" s="177">
        <v>1</v>
      </c>
      <c r="I162" s="178"/>
      <c r="J162" s="179">
        <f>ROUND(I162*H162,2)</f>
        <v>0</v>
      </c>
      <c r="K162" s="175" t="s">
        <v>19</v>
      </c>
      <c r="L162" s="39"/>
      <c r="M162" s="180" t="s">
        <v>19</v>
      </c>
      <c r="N162" s="181" t="s">
        <v>48</v>
      </c>
      <c r="O162" s="64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187</v>
      </c>
      <c r="AT162" s="184" t="s">
        <v>133</v>
      </c>
      <c r="AU162" s="184" t="s">
        <v>88</v>
      </c>
      <c r="AY162" s="17" t="s">
        <v>131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7" t="s">
        <v>85</v>
      </c>
      <c r="BK162" s="185">
        <f>ROUND(I162*H162,2)</f>
        <v>0</v>
      </c>
      <c r="BL162" s="17" t="s">
        <v>187</v>
      </c>
      <c r="BM162" s="184" t="s">
        <v>261</v>
      </c>
    </row>
    <row r="163" spans="1:65" s="2" customFormat="1" ht="39">
      <c r="A163" s="34"/>
      <c r="B163" s="35"/>
      <c r="C163" s="36"/>
      <c r="D163" s="186" t="s">
        <v>138</v>
      </c>
      <c r="E163" s="36"/>
      <c r="F163" s="187" t="s">
        <v>262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138</v>
      </c>
      <c r="AU163" s="17" t="s">
        <v>88</v>
      </c>
    </row>
    <row r="164" spans="1:65" s="2" customFormat="1" ht="16.5" customHeight="1">
      <c r="A164" s="34"/>
      <c r="B164" s="35"/>
      <c r="C164" s="173" t="s">
        <v>263</v>
      </c>
      <c r="D164" s="173" t="s">
        <v>133</v>
      </c>
      <c r="E164" s="174" t="s">
        <v>264</v>
      </c>
      <c r="F164" s="175" t="s">
        <v>265</v>
      </c>
      <c r="G164" s="176" t="s">
        <v>196</v>
      </c>
      <c r="H164" s="177">
        <v>1</v>
      </c>
      <c r="I164" s="178"/>
      <c r="J164" s="179">
        <f>ROUND(I164*H164,2)</f>
        <v>0</v>
      </c>
      <c r="K164" s="175" t="s">
        <v>19</v>
      </c>
      <c r="L164" s="39"/>
      <c r="M164" s="180" t="s">
        <v>19</v>
      </c>
      <c r="N164" s="181" t="s">
        <v>48</v>
      </c>
      <c r="O164" s="64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187</v>
      </c>
      <c r="AT164" s="184" t="s">
        <v>133</v>
      </c>
      <c r="AU164" s="184" t="s">
        <v>88</v>
      </c>
      <c r="AY164" s="17" t="s">
        <v>131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7" t="s">
        <v>85</v>
      </c>
      <c r="BK164" s="185">
        <f>ROUND(I164*H164,2)</f>
        <v>0</v>
      </c>
      <c r="BL164" s="17" t="s">
        <v>187</v>
      </c>
      <c r="BM164" s="184" t="s">
        <v>266</v>
      </c>
    </row>
    <row r="165" spans="1:65" s="2" customFormat="1" ht="29.25">
      <c r="A165" s="34"/>
      <c r="B165" s="35"/>
      <c r="C165" s="36"/>
      <c r="D165" s="186" t="s">
        <v>138</v>
      </c>
      <c r="E165" s="36"/>
      <c r="F165" s="187" t="s">
        <v>267</v>
      </c>
      <c r="G165" s="36"/>
      <c r="H165" s="36"/>
      <c r="I165" s="188"/>
      <c r="J165" s="36"/>
      <c r="K165" s="36"/>
      <c r="L165" s="39"/>
      <c r="M165" s="189"/>
      <c r="N165" s="190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138</v>
      </c>
      <c r="AU165" s="17" t="s">
        <v>88</v>
      </c>
    </row>
    <row r="166" spans="1:65" s="12" customFormat="1" ht="22.9" customHeight="1">
      <c r="B166" s="157"/>
      <c r="C166" s="158"/>
      <c r="D166" s="159" t="s">
        <v>76</v>
      </c>
      <c r="E166" s="171" t="s">
        <v>268</v>
      </c>
      <c r="F166" s="171" t="s">
        <v>269</v>
      </c>
      <c r="G166" s="158"/>
      <c r="H166" s="158"/>
      <c r="I166" s="161"/>
      <c r="J166" s="172">
        <f>BK166</f>
        <v>0</v>
      </c>
      <c r="K166" s="158"/>
      <c r="L166" s="163"/>
      <c r="M166" s="164"/>
      <c r="N166" s="165"/>
      <c r="O166" s="165"/>
      <c r="P166" s="166">
        <f>SUM(P167:P192)</f>
        <v>0</v>
      </c>
      <c r="Q166" s="165"/>
      <c r="R166" s="166">
        <f>SUM(R167:R192)</f>
        <v>0</v>
      </c>
      <c r="S166" s="165"/>
      <c r="T166" s="167">
        <f>SUM(T167:T192)</f>
        <v>0</v>
      </c>
      <c r="AR166" s="168" t="s">
        <v>88</v>
      </c>
      <c r="AT166" s="169" t="s">
        <v>76</v>
      </c>
      <c r="AU166" s="169" t="s">
        <v>85</v>
      </c>
      <c r="AY166" s="168" t="s">
        <v>131</v>
      </c>
      <c r="BK166" s="170">
        <f>SUM(BK167:BK192)</f>
        <v>0</v>
      </c>
    </row>
    <row r="167" spans="1:65" s="2" customFormat="1" ht="24.2" customHeight="1">
      <c r="A167" s="34"/>
      <c r="B167" s="35"/>
      <c r="C167" s="173" t="s">
        <v>218</v>
      </c>
      <c r="D167" s="173" t="s">
        <v>133</v>
      </c>
      <c r="E167" s="174" t="s">
        <v>270</v>
      </c>
      <c r="F167" s="175" t="s">
        <v>271</v>
      </c>
      <c r="G167" s="176" t="s">
        <v>144</v>
      </c>
      <c r="H167" s="177">
        <v>300</v>
      </c>
      <c r="I167" s="178"/>
      <c r="J167" s="179">
        <f>ROUND(I167*H167,2)</f>
        <v>0</v>
      </c>
      <c r="K167" s="175" t="s">
        <v>19</v>
      </c>
      <c r="L167" s="39"/>
      <c r="M167" s="180" t="s">
        <v>19</v>
      </c>
      <c r="N167" s="181" t="s">
        <v>48</v>
      </c>
      <c r="O167" s="64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187</v>
      </c>
      <c r="AT167" s="184" t="s">
        <v>133</v>
      </c>
      <c r="AU167" s="184" t="s">
        <v>88</v>
      </c>
      <c r="AY167" s="17" t="s">
        <v>131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7" t="s">
        <v>85</v>
      </c>
      <c r="BK167" s="185">
        <f>ROUND(I167*H167,2)</f>
        <v>0</v>
      </c>
      <c r="BL167" s="17" t="s">
        <v>187</v>
      </c>
      <c r="BM167" s="184" t="s">
        <v>272</v>
      </c>
    </row>
    <row r="168" spans="1:65" s="2" customFormat="1" ht="68.25">
      <c r="A168" s="34"/>
      <c r="B168" s="35"/>
      <c r="C168" s="36"/>
      <c r="D168" s="186" t="s">
        <v>138</v>
      </c>
      <c r="E168" s="36"/>
      <c r="F168" s="187" t="s">
        <v>273</v>
      </c>
      <c r="G168" s="36"/>
      <c r="H168" s="36"/>
      <c r="I168" s="188"/>
      <c r="J168" s="36"/>
      <c r="K168" s="36"/>
      <c r="L168" s="39"/>
      <c r="M168" s="189"/>
      <c r="N168" s="190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138</v>
      </c>
      <c r="AU168" s="17" t="s">
        <v>88</v>
      </c>
    </row>
    <row r="169" spans="1:65" s="13" customFormat="1" ht="11.25">
      <c r="B169" s="193"/>
      <c r="C169" s="194"/>
      <c r="D169" s="186" t="s">
        <v>148</v>
      </c>
      <c r="E169" s="195" t="s">
        <v>19</v>
      </c>
      <c r="F169" s="196" t="s">
        <v>274</v>
      </c>
      <c r="G169" s="194"/>
      <c r="H169" s="197">
        <v>190</v>
      </c>
      <c r="I169" s="198"/>
      <c r="J169" s="194"/>
      <c r="K169" s="194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148</v>
      </c>
      <c r="AU169" s="203" t="s">
        <v>88</v>
      </c>
      <c r="AV169" s="13" t="s">
        <v>88</v>
      </c>
      <c r="AW169" s="13" t="s">
        <v>38</v>
      </c>
      <c r="AX169" s="13" t="s">
        <v>77</v>
      </c>
      <c r="AY169" s="203" t="s">
        <v>131</v>
      </c>
    </row>
    <row r="170" spans="1:65" s="13" customFormat="1" ht="11.25">
      <c r="B170" s="193"/>
      <c r="C170" s="194"/>
      <c r="D170" s="186" t="s">
        <v>148</v>
      </c>
      <c r="E170" s="195" t="s">
        <v>19</v>
      </c>
      <c r="F170" s="196" t="s">
        <v>275</v>
      </c>
      <c r="G170" s="194"/>
      <c r="H170" s="197">
        <v>100</v>
      </c>
      <c r="I170" s="198"/>
      <c r="J170" s="194"/>
      <c r="K170" s="194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148</v>
      </c>
      <c r="AU170" s="203" t="s">
        <v>88</v>
      </c>
      <c r="AV170" s="13" t="s">
        <v>88</v>
      </c>
      <c r="AW170" s="13" t="s">
        <v>38</v>
      </c>
      <c r="AX170" s="13" t="s">
        <v>77</v>
      </c>
      <c r="AY170" s="203" t="s">
        <v>131</v>
      </c>
    </row>
    <row r="171" spans="1:65" s="13" customFormat="1" ht="11.25">
      <c r="B171" s="193"/>
      <c r="C171" s="194"/>
      <c r="D171" s="186" t="s">
        <v>148</v>
      </c>
      <c r="E171" s="195" t="s">
        <v>19</v>
      </c>
      <c r="F171" s="196" t="s">
        <v>276</v>
      </c>
      <c r="G171" s="194"/>
      <c r="H171" s="197">
        <v>10</v>
      </c>
      <c r="I171" s="198"/>
      <c r="J171" s="194"/>
      <c r="K171" s="194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148</v>
      </c>
      <c r="AU171" s="203" t="s">
        <v>88</v>
      </c>
      <c r="AV171" s="13" t="s">
        <v>88</v>
      </c>
      <c r="AW171" s="13" t="s">
        <v>38</v>
      </c>
      <c r="AX171" s="13" t="s">
        <v>77</v>
      </c>
      <c r="AY171" s="203" t="s">
        <v>131</v>
      </c>
    </row>
    <row r="172" spans="1:65" s="14" customFormat="1" ht="11.25">
      <c r="B172" s="204"/>
      <c r="C172" s="205"/>
      <c r="D172" s="186" t="s">
        <v>148</v>
      </c>
      <c r="E172" s="206" t="s">
        <v>19</v>
      </c>
      <c r="F172" s="207" t="s">
        <v>151</v>
      </c>
      <c r="G172" s="205"/>
      <c r="H172" s="208">
        <v>300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148</v>
      </c>
      <c r="AU172" s="214" t="s">
        <v>88</v>
      </c>
      <c r="AV172" s="14" t="s">
        <v>137</v>
      </c>
      <c r="AW172" s="14" t="s">
        <v>38</v>
      </c>
      <c r="AX172" s="14" t="s">
        <v>85</v>
      </c>
      <c r="AY172" s="214" t="s">
        <v>131</v>
      </c>
    </row>
    <row r="173" spans="1:65" s="2" customFormat="1" ht="16.5" customHeight="1">
      <c r="A173" s="34"/>
      <c r="B173" s="35"/>
      <c r="C173" s="215" t="s">
        <v>277</v>
      </c>
      <c r="D173" s="215" t="s">
        <v>199</v>
      </c>
      <c r="E173" s="216" t="s">
        <v>278</v>
      </c>
      <c r="F173" s="217" t="s">
        <v>279</v>
      </c>
      <c r="G173" s="218" t="s">
        <v>144</v>
      </c>
      <c r="H173" s="219">
        <v>300</v>
      </c>
      <c r="I173" s="220"/>
      <c r="J173" s="221">
        <f>ROUND(I173*H173,2)</f>
        <v>0</v>
      </c>
      <c r="K173" s="217" t="s">
        <v>19</v>
      </c>
      <c r="L173" s="222"/>
      <c r="M173" s="223" t="s">
        <v>19</v>
      </c>
      <c r="N173" s="224" t="s">
        <v>48</v>
      </c>
      <c r="O173" s="64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203</v>
      </c>
      <c r="AT173" s="184" t="s">
        <v>199</v>
      </c>
      <c r="AU173" s="184" t="s">
        <v>88</v>
      </c>
      <c r="AY173" s="17" t="s">
        <v>131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85</v>
      </c>
      <c r="BK173" s="185">
        <f>ROUND(I173*H173,2)</f>
        <v>0</v>
      </c>
      <c r="BL173" s="17" t="s">
        <v>187</v>
      </c>
      <c r="BM173" s="184" t="s">
        <v>280</v>
      </c>
    </row>
    <row r="174" spans="1:65" s="2" customFormat="1" ht="48.75">
      <c r="A174" s="34"/>
      <c r="B174" s="35"/>
      <c r="C174" s="36"/>
      <c r="D174" s="186" t="s">
        <v>138</v>
      </c>
      <c r="E174" s="36"/>
      <c r="F174" s="187" t="s">
        <v>281</v>
      </c>
      <c r="G174" s="36"/>
      <c r="H174" s="36"/>
      <c r="I174" s="188"/>
      <c r="J174" s="36"/>
      <c r="K174" s="36"/>
      <c r="L174" s="39"/>
      <c r="M174" s="189"/>
      <c r="N174" s="190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138</v>
      </c>
      <c r="AU174" s="17" t="s">
        <v>88</v>
      </c>
    </row>
    <row r="175" spans="1:65" s="2" customFormat="1" ht="24.2" customHeight="1">
      <c r="A175" s="34"/>
      <c r="B175" s="35"/>
      <c r="C175" s="173" t="s">
        <v>223</v>
      </c>
      <c r="D175" s="173" t="s">
        <v>133</v>
      </c>
      <c r="E175" s="174" t="s">
        <v>282</v>
      </c>
      <c r="F175" s="175" t="s">
        <v>283</v>
      </c>
      <c r="G175" s="176" t="s">
        <v>144</v>
      </c>
      <c r="H175" s="177">
        <v>375</v>
      </c>
      <c r="I175" s="178"/>
      <c r="J175" s="179">
        <f>ROUND(I175*H175,2)</f>
        <v>0</v>
      </c>
      <c r="K175" s="175" t="s">
        <v>19</v>
      </c>
      <c r="L175" s="39"/>
      <c r="M175" s="180" t="s">
        <v>19</v>
      </c>
      <c r="N175" s="181" t="s">
        <v>48</v>
      </c>
      <c r="O175" s="64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187</v>
      </c>
      <c r="AT175" s="184" t="s">
        <v>133</v>
      </c>
      <c r="AU175" s="184" t="s">
        <v>88</v>
      </c>
      <c r="AY175" s="17" t="s">
        <v>131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7" t="s">
        <v>85</v>
      </c>
      <c r="BK175" s="185">
        <f>ROUND(I175*H175,2)</f>
        <v>0</v>
      </c>
      <c r="BL175" s="17" t="s">
        <v>187</v>
      </c>
      <c r="BM175" s="184" t="s">
        <v>284</v>
      </c>
    </row>
    <row r="176" spans="1:65" s="2" customFormat="1" ht="107.25">
      <c r="A176" s="34"/>
      <c r="B176" s="35"/>
      <c r="C176" s="36"/>
      <c r="D176" s="186" t="s">
        <v>138</v>
      </c>
      <c r="E176" s="36"/>
      <c r="F176" s="187" t="s">
        <v>376</v>
      </c>
      <c r="G176" s="36"/>
      <c r="H176" s="36"/>
      <c r="I176" s="188"/>
      <c r="J176" s="36"/>
      <c r="K176" s="36"/>
      <c r="L176" s="39"/>
      <c r="M176" s="189"/>
      <c r="N176" s="190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138</v>
      </c>
      <c r="AU176" s="17" t="s">
        <v>88</v>
      </c>
    </row>
    <row r="177" spans="1:65" s="13" customFormat="1" ht="11.25">
      <c r="B177" s="193"/>
      <c r="C177" s="194"/>
      <c r="D177" s="186" t="s">
        <v>148</v>
      </c>
      <c r="E177" s="195" t="s">
        <v>19</v>
      </c>
      <c r="F177" s="196" t="s">
        <v>286</v>
      </c>
      <c r="G177" s="194"/>
      <c r="H177" s="197">
        <v>275</v>
      </c>
      <c r="I177" s="198"/>
      <c r="J177" s="194"/>
      <c r="K177" s="194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148</v>
      </c>
      <c r="AU177" s="203" t="s">
        <v>88</v>
      </c>
      <c r="AV177" s="13" t="s">
        <v>88</v>
      </c>
      <c r="AW177" s="13" t="s">
        <v>38</v>
      </c>
      <c r="AX177" s="13" t="s">
        <v>77</v>
      </c>
      <c r="AY177" s="203" t="s">
        <v>131</v>
      </c>
    </row>
    <row r="178" spans="1:65" s="13" customFormat="1" ht="11.25">
      <c r="B178" s="193"/>
      <c r="C178" s="194"/>
      <c r="D178" s="186" t="s">
        <v>148</v>
      </c>
      <c r="E178" s="195" t="s">
        <v>19</v>
      </c>
      <c r="F178" s="196" t="s">
        <v>287</v>
      </c>
      <c r="G178" s="194"/>
      <c r="H178" s="197">
        <v>80</v>
      </c>
      <c r="I178" s="198"/>
      <c r="J178" s="194"/>
      <c r="K178" s="194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148</v>
      </c>
      <c r="AU178" s="203" t="s">
        <v>88</v>
      </c>
      <c r="AV178" s="13" t="s">
        <v>88</v>
      </c>
      <c r="AW178" s="13" t="s">
        <v>38</v>
      </c>
      <c r="AX178" s="13" t="s">
        <v>77</v>
      </c>
      <c r="AY178" s="203" t="s">
        <v>131</v>
      </c>
    </row>
    <row r="179" spans="1:65" s="13" customFormat="1" ht="11.25">
      <c r="B179" s="193"/>
      <c r="C179" s="194"/>
      <c r="D179" s="186" t="s">
        <v>148</v>
      </c>
      <c r="E179" s="195" t="s">
        <v>19</v>
      </c>
      <c r="F179" s="196" t="s">
        <v>288</v>
      </c>
      <c r="G179" s="194"/>
      <c r="H179" s="197">
        <v>20</v>
      </c>
      <c r="I179" s="198"/>
      <c r="J179" s="194"/>
      <c r="K179" s="194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148</v>
      </c>
      <c r="AU179" s="203" t="s">
        <v>88</v>
      </c>
      <c r="AV179" s="13" t="s">
        <v>88</v>
      </c>
      <c r="AW179" s="13" t="s">
        <v>38</v>
      </c>
      <c r="AX179" s="13" t="s">
        <v>77</v>
      </c>
      <c r="AY179" s="203" t="s">
        <v>131</v>
      </c>
    </row>
    <row r="180" spans="1:65" s="14" customFormat="1" ht="11.25">
      <c r="B180" s="204"/>
      <c r="C180" s="205"/>
      <c r="D180" s="186" t="s">
        <v>148</v>
      </c>
      <c r="E180" s="206" t="s">
        <v>19</v>
      </c>
      <c r="F180" s="207" t="s">
        <v>151</v>
      </c>
      <c r="G180" s="205"/>
      <c r="H180" s="208">
        <v>375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148</v>
      </c>
      <c r="AU180" s="214" t="s">
        <v>88</v>
      </c>
      <c r="AV180" s="14" t="s">
        <v>137</v>
      </c>
      <c r="AW180" s="14" t="s">
        <v>38</v>
      </c>
      <c r="AX180" s="14" t="s">
        <v>85</v>
      </c>
      <c r="AY180" s="214" t="s">
        <v>131</v>
      </c>
    </row>
    <row r="181" spans="1:65" s="2" customFormat="1" ht="24.2" customHeight="1">
      <c r="A181" s="34"/>
      <c r="B181" s="35"/>
      <c r="C181" s="215" t="s">
        <v>289</v>
      </c>
      <c r="D181" s="215" t="s">
        <v>199</v>
      </c>
      <c r="E181" s="216" t="s">
        <v>290</v>
      </c>
      <c r="F181" s="217" t="s">
        <v>291</v>
      </c>
      <c r="G181" s="218" t="s">
        <v>144</v>
      </c>
      <c r="H181" s="219">
        <v>375</v>
      </c>
      <c r="I181" s="220"/>
      <c r="J181" s="221">
        <f>ROUND(I181*H181,2)</f>
        <v>0</v>
      </c>
      <c r="K181" s="217" t="s">
        <v>19</v>
      </c>
      <c r="L181" s="222"/>
      <c r="M181" s="223" t="s">
        <v>19</v>
      </c>
      <c r="N181" s="224" t="s">
        <v>48</v>
      </c>
      <c r="O181" s="64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203</v>
      </c>
      <c r="AT181" s="184" t="s">
        <v>199</v>
      </c>
      <c r="AU181" s="184" t="s">
        <v>88</v>
      </c>
      <c r="AY181" s="17" t="s">
        <v>131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7" t="s">
        <v>85</v>
      </c>
      <c r="BK181" s="185">
        <f>ROUND(I181*H181,2)</f>
        <v>0</v>
      </c>
      <c r="BL181" s="17" t="s">
        <v>187</v>
      </c>
      <c r="BM181" s="184" t="s">
        <v>292</v>
      </c>
    </row>
    <row r="182" spans="1:65" s="2" customFormat="1" ht="78">
      <c r="A182" s="34"/>
      <c r="B182" s="35"/>
      <c r="C182" s="36"/>
      <c r="D182" s="186" t="s">
        <v>138</v>
      </c>
      <c r="E182" s="36"/>
      <c r="F182" s="187" t="s">
        <v>293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138</v>
      </c>
      <c r="AU182" s="17" t="s">
        <v>88</v>
      </c>
    </row>
    <row r="183" spans="1:65" s="2" customFormat="1" ht="37.9" customHeight="1">
      <c r="A183" s="34"/>
      <c r="B183" s="35"/>
      <c r="C183" s="173" t="s">
        <v>227</v>
      </c>
      <c r="D183" s="173" t="s">
        <v>133</v>
      </c>
      <c r="E183" s="174" t="s">
        <v>294</v>
      </c>
      <c r="F183" s="175" t="s">
        <v>295</v>
      </c>
      <c r="G183" s="176" t="s">
        <v>144</v>
      </c>
      <c r="H183" s="177">
        <v>1350</v>
      </c>
      <c r="I183" s="178"/>
      <c r="J183" s="179">
        <f>ROUND(I183*H183,2)</f>
        <v>0</v>
      </c>
      <c r="K183" s="175" t="s">
        <v>145</v>
      </c>
      <c r="L183" s="39"/>
      <c r="M183" s="180" t="s">
        <v>19</v>
      </c>
      <c r="N183" s="181" t="s">
        <v>48</v>
      </c>
      <c r="O183" s="64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187</v>
      </c>
      <c r="AT183" s="184" t="s">
        <v>133</v>
      </c>
      <c r="AU183" s="184" t="s">
        <v>88</v>
      </c>
      <c r="AY183" s="17" t="s">
        <v>131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7" t="s">
        <v>85</v>
      </c>
      <c r="BK183" s="185">
        <f>ROUND(I183*H183,2)</f>
        <v>0</v>
      </c>
      <c r="BL183" s="17" t="s">
        <v>187</v>
      </c>
      <c r="BM183" s="184" t="s">
        <v>296</v>
      </c>
    </row>
    <row r="184" spans="1:65" s="2" customFormat="1" ht="11.25">
      <c r="A184" s="34"/>
      <c r="B184" s="35"/>
      <c r="C184" s="36"/>
      <c r="D184" s="191" t="s">
        <v>146</v>
      </c>
      <c r="E184" s="36"/>
      <c r="F184" s="192" t="s">
        <v>297</v>
      </c>
      <c r="G184" s="36"/>
      <c r="H184" s="36"/>
      <c r="I184" s="188"/>
      <c r="J184" s="36"/>
      <c r="K184" s="36"/>
      <c r="L184" s="39"/>
      <c r="M184" s="189"/>
      <c r="N184" s="190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146</v>
      </c>
      <c r="AU184" s="17" t="s">
        <v>88</v>
      </c>
    </row>
    <row r="185" spans="1:65" s="2" customFormat="1" ht="165.75">
      <c r="A185" s="34"/>
      <c r="B185" s="35"/>
      <c r="C185" s="36"/>
      <c r="D185" s="186" t="s">
        <v>138</v>
      </c>
      <c r="E185" s="36"/>
      <c r="F185" s="187" t="s">
        <v>298</v>
      </c>
      <c r="G185" s="36"/>
      <c r="H185" s="36"/>
      <c r="I185" s="188"/>
      <c r="J185" s="36"/>
      <c r="K185" s="36"/>
      <c r="L185" s="39"/>
      <c r="M185" s="189"/>
      <c r="N185" s="190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138</v>
      </c>
      <c r="AU185" s="17" t="s">
        <v>88</v>
      </c>
    </row>
    <row r="186" spans="1:65" s="13" customFormat="1" ht="11.25">
      <c r="B186" s="193"/>
      <c r="C186" s="194"/>
      <c r="D186" s="186" t="s">
        <v>148</v>
      </c>
      <c r="E186" s="195" t="s">
        <v>19</v>
      </c>
      <c r="F186" s="196" t="s">
        <v>299</v>
      </c>
      <c r="G186" s="194"/>
      <c r="H186" s="197">
        <v>380</v>
      </c>
      <c r="I186" s="198"/>
      <c r="J186" s="194"/>
      <c r="K186" s="194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148</v>
      </c>
      <c r="AU186" s="203" t="s">
        <v>88</v>
      </c>
      <c r="AV186" s="13" t="s">
        <v>88</v>
      </c>
      <c r="AW186" s="13" t="s">
        <v>38</v>
      </c>
      <c r="AX186" s="13" t="s">
        <v>77</v>
      </c>
      <c r="AY186" s="203" t="s">
        <v>131</v>
      </c>
    </row>
    <row r="187" spans="1:65" s="13" customFormat="1" ht="11.25">
      <c r="B187" s="193"/>
      <c r="C187" s="194"/>
      <c r="D187" s="186" t="s">
        <v>148</v>
      </c>
      <c r="E187" s="195" t="s">
        <v>19</v>
      </c>
      <c r="F187" s="196" t="s">
        <v>300</v>
      </c>
      <c r="G187" s="194"/>
      <c r="H187" s="197">
        <v>200</v>
      </c>
      <c r="I187" s="198"/>
      <c r="J187" s="194"/>
      <c r="K187" s="194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148</v>
      </c>
      <c r="AU187" s="203" t="s">
        <v>88</v>
      </c>
      <c r="AV187" s="13" t="s">
        <v>88</v>
      </c>
      <c r="AW187" s="13" t="s">
        <v>38</v>
      </c>
      <c r="AX187" s="13" t="s">
        <v>77</v>
      </c>
      <c r="AY187" s="203" t="s">
        <v>131</v>
      </c>
    </row>
    <row r="188" spans="1:65" s="13" customFormat="1" ht="11.25">
      <c r="B188" s="193"/>
      <c r="C188" s="194"/>
      <c r="D188" s="186" t="s">
        <v>148</v>
      </c>
      <c r="E188" s="195" t="s">
        <v>19</v>
      </c>
      <c r="F188" s="196" t="s">
        <v>301</v>
      </c>
      <c r="G188" s="194"/>
      <c r="H188" s="197">
        <v>20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148</v>
      </c>
      <c r="AU188" s="203" t="s">
        <v>88</v>
      </c>
      <c r="AV188" s="13" t="s">
        <v>88</v>
      </c>
      <c r="AW188" s="13" t="s">
        <v>38</v>
      </c>
      <c r="AX188" s="13" t="s">
        <v>77</v>
      </c>
      <c r="AY188" s="203" t="s">
        <v>131</v>
      </c>
    </row>
    <row r="189" spans="1:65" s="13" customFormat="1" ht="11.25">
      <c r="B189" s="193"/>
      <c r="C189" s="194"/>
      <c r="D189" s="186" t="s">
        <v>148</v>
      </c>
      <c r="E189" s="195" t="s">
        <v>19</v>
      </c>
      <c r="F189" s="196" t="s">
        <v>302</v>
      </c>
      <c r="G189" s="194"/>
      <c r="H189" s="197">
        <v>550</v>
      </c>
      <c r="I189" s="198"/>
      <c r="J189" s="194"/>
      <c r="K189" s="194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148</v>
      </c>
      <c r="AU189" s="203" t="s">
        <v>88</v>
      </c>
      <c r="AV189" s="13" t="s">
        <v>88</v>
      </c>
      <c r="AW189" s="13" t="s">
        <v>38</v>
      </c>
      <c r="AX189" s="13" t="s">
        <v>77</v>
      </c>
      <c r="AY189" s="203" t="s">
        <v>131</v>
      </c>
    </row>
    <row r="190" spans="1:65" s="13" customFormat="1" ht="11.25">
      <c r="B190" s="193"/>
      <c r="C190" s="194"/>
      <c r="D190" s="186" t="s">
        <v>148</v>
      </c>
      <c r="E190" s="195" t="s">
        <v>19</v>
      </c>
      <c r="F190" s="196" t="s">
        <v>303</v>
      </c>
      <c r="G190" s="194"/>
      <c r="H190" s="197">
        <v>160</v>
      </c>
      <c r="I190" s="198"/>
      <c r="J190" s="194"/>
      <c r="K190" s="194"/>
      <c r="L190" s="199"/>
      <c r="M190" s="200"/>
      <c r="N190" s="201"/>
      <c r="O190" s="201"/>
      <c r="P190" s="201"/>
      <c r="Q190" s="201"/>
      <c r="R190" s="201"/>
      <c r="S190" s="201"/>
      <c r="T190" s="202"/>
      <c r="AT190" s="203" t="s">
        <v>148</v>
      </c>
      <c r="AU190" s="203" t="s">
        <v>88</v>
      </c>
      <c r="AV190" s="13" t="s">
        <v>88</v>
      </c>
      <c r="AW190" s="13" t="s">
        <v>38</v>
      </c>
      <c r="AX190" s="13" t="s">
        <v>77</v>
      </c>
      <c r="AY190" s="203" t="s">
        <v>131</v>
      </c>
    </row>
    <row r="191" spans="1:65" s="13" customFormat="1" ht="11.25">
      <c r="B191" s="193"/>
      <c r="C191" s="194"/>
      <c r="D191" s="186" t="s">
        <v>148</v>
      </c>
      <c r="E191" s="195" t="s">
        <v>19</v>
      </c>
      <c r="F191" s="196" t="s">
        <v>304</v>
      </c>
      <c r="G191" s="194"/>
      <c r="H191" s="197">
        <v>40</v>
      </c>
      <c r="I191" s="198"/>
      <c r="J191" s="194"/>
      <c r="K191" s="194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148</v>
      </c>
      <c r="AU191" s="203" t="s">
        <v>88</v>
      </c>
      <c r="AV191" s="13" t="s">
        <v>88</v>
      </c>
      <c r="AW191" s="13" t="s">
        <v>38</v>
      </c>
      <c r="AX191" s="13" t="s">
        <v>77</v>
      </c>
      <c r="AY191" s="203" t="s">
        <v>131</v>
      </c>
    </row>
    <row r="192" spans="1:65" s="14" customFormat="1" ht="11.25">
      <c r="B192" s="204"/>
      <c r="C192" s="205"/>
      <c r="D192" s="186" t="s">
        <v>148</v>
      </c>
      <c r="E192" s="206" t="s">
        <v>19</v>
      </c>
      <c r="F192" s="207" t="s">
        <v>151</v>
      </c>
      <c r="G192" s="205"/>
      <c r="H192" s="208">
        <v>1350</v>
      </c>
      <c r="I192" s="209"/>
      <c r="J192" s="205"/>
      <c r="K192" s="205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148</v>
      </c>
      <c r="AU192" s="214" t="s">
        <v>88</v>
      </c>
      <c r="AV192" s="14" t="s">
        <v>137</v>
      </c>
      <c r="AW192" s="14" t="s">
        <v>38</v>
      </c>
      <c r="AX192" s="14" t="s">
        <v>85</v>
      </c>
      <c r="AY192" s="214" t="s">
        <v>131</v>
      </c>
    </row>
    <row r="193" spans="1:65" s="12" customFormat="1" ht="25.9" customHeight="1">
      <c r="B193" s="157"/>
      <c r="C193" s="158"/>
      <c r="D193" s="159" t="s">
        <v>76</v>
      </c>
      <c r="E193" s="160" t="s">
        <v>305</v>
      </c>
      <c r="F193" s="160" t="s">
        <v>306</v>
      </c>
      <c r="G193" s="158"/>
      <c r="H193" s="158"/>
      <c r="I193" s="161"/>
      <c r="J193" s="162">
        <f>BK193</f>
        <v>0</v>
      </c>
      <c r="K193" s="158"/>
      <c r="L193" s="163"/>
      <c r="M193" s="164"/>
      <c r="N193" s="165"/>
      <c r="O193" s="165"/>
      <c r="P193" s="166">
        <f>P194+P220+P223</f>
        <v>0</v>
      </c>
      <c r="Q193" s="165"/>
      <c r="R193" s="166">
        <f>R194+R220+R223</f>
        <v>0</v>
      </c>
      <c r="S193" s="165"/>
      <c r="T193" s="167">
        <f>T194+T220+T223</f>
        <v>0</v>
      </c>
      <c r="AR193" s="168" t="s">
        <v>162</v>
      </c>
      <c r="AT193" s="169" t="s">
        <v>76</v>
      </c>
      <c r="AU193" s="169" t="s">
        <v>77</v>
      </c>
      <c r="AY193" s="168" t="s">
        <v>131</v>
      </c>
      <c r="BK193" s="170">
        <f>BK194+BK220+BK223</f>
        <v>0</v>
      </c>
    </row>
    <row r="194" spans="1:65" s="12" customFormat="1" ht="22.9" customHeight="1">
      <c r="B194" s="157"/>
      <c r="C194" s="158"/>
      <c r="D194" s="159" t="s">
        <v>76</v>
      </c>
      <c r="E194" s="171" t="s">
        <v>307</v>
      </c>
      <c r="F194" s="171" t="s">
        <v>308</v>
      </c>
      <c r="G194" s="158"/>
      <c r="H194" s="158"/>
      <c r="I194" s="161"/>
      <c r="J194" s="172">
        <f>BK194</f>
        <v>0</v>
      </c>
      <c r="K194" s="158"/>
      <c r="L194" s="163"/>
      <c r="M194" s="164"/>
      <c r="N194" s="165"/>
      <c r="O194" s="165"/>
      <c r="P194" s="166">
        <f>SUM(P195:P219)</f>
        <v>0</v>
      </c>
      <c r="Q194" s="165"/>
      <c r="R194" s="166">
        <f>SUM(R195:R219)</f>
        <v>0</v>
      </c>
      <c r="S194" s="165"/>
      <c r="T194" s="167">
        <f>SUM(T195:T219)</f>
        <v>0</v>
      </c>
      <c r="AR194" s="168" t="s">
        <v>162</v>
      </c>
      <c r="AT194" s="169" t="s">
        <v>76</v>
      </c>
      <c r="AU194" s="169" t="s">
        <v>85</v>
      </c>
      <c r="AY194" s="168" t="s">
        <v>131</v>
      </c>
      <c r="BK194" s="170">
        <f>SUM(BK195:BK219)</f>
        <v>0</v>
      </c>
    </row>
    <row r="195" spans="1:65" s="2" customFormat="1" ht="24.2" customHeight="1">
      <c r="A195" s="34"/>
      <c r="B195" s="35"/>
      <c r="C195" s="173" t="s">
        <v>309</v>
      </c>
      <c r="D195" s="173" t="s">
        <v>133</v>
      </c>
      <c r="E195" s="174" t="s">
        <v>310</v>
      </c>
      <c r="F195" s="175" t="s">
        <v>311</v>
      </c>
      <c r="G195" s="176" t="s">
        <v>196</v>
      </c>
      <c r="H195" s="177">
        <v>1</v>
      </c>
      <c r="I195" s="178"/>
      <c r="J195" s="179">
        <f>ROUND(I195*H195,2)</f>
        <v>0</v>
      </c>
      <c r="K195" s="175" t="s">
        <v>19</v>
      </c>
      <c r="L195" s="39"/>
      <c r="M195" s="180" t="s">
        <v>19</v>
      </c>
      <c r="N195" s="181" t="s">
        <v>48</v>
      </c>
      <c r="O195" s="64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4" t="s">
        <v>137</v>
      </c>
      <c r="AT195" s="184" t="s">
        <v>133</v>
      </c>
      <c r="AU195" s="184" t="s">
        <v>88</v>
      </c>
      <c r="AY195" s="17" t="s">
        <v>131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7" t="s">
        <v>85</v>
      </c>
      <c r="BK195" s="185">
        <f>ROUND(I195*H195,2)</f>
        <v>0</v>
      </c>
      <c r="BL195" s="17" t="s">
        <v>137</v>
      </c>
      <c r="BM195" s="184" t="s">
        <v>312</v>
      </c>
    </row>
    <row r="196" spans="1:65" s="2" customFormat="1" ht="39">
      <c r="A196" s="34"/>
      <c r="B196" s="35"/>
      <c r="C196" s="36"/>
      <c r="D196" s="186" t="s">
        <v>138</v>
      </c>
      <c r="E196" s="36"/>
      <c r="F196" s="187" t="s">
        <v>313</v>
      </c>
      <c r="G196" s="36"/>
      <c r="H196" s="36"/>
      <c r="I196" s="188"/>
      <c r="J196" s="36"/>
      <c r="K196" s="36"/>
      <c r="L196" s="39"/>
      <c r="M196" s="189"/>
      <c r="N196" s="190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138</v>
      </c>
      <c r="AU196" s="17" t="s">
        <v>88</v>
      </c>
    </row>
    <row r="197" spans="1:65" s="2" customFormat="1" ht="24.2" customHeight="1">
      <c r="A197" s="34"/>
      <c r="B197" s="35"/>
      <c r="C197" s="173" t="s">
        <v>231</v>
      </c>
      <c r="D197" s="173" t="s">
        <v>133</v>
      </c>
      <c r="E197" s="174" t="s">
        <v>314</v>
      </c>
      <c r="F197" s="175" t="s">
        <v>315</v>
      </c>
      <c r="G197" s="176" t="s">
        <v>196</v>
      </c>
      <c r="H197" s="177">
        <v>1</v>
      </c>
      <c r="I197" s="178"/>
      <c r="J197" s="179">
        <f>ROUND(I197*H197,2)</f>
        <v>0</v>
      </c>
      <c r="K197" s="175" t="s">
        <v>19</v>
      </c>
      <c r="L197" s="39"/>
      <c r="M197" s="180" t="s">
        <v>19</v>
      </c>
      <c r="N197" s="181" t="s">
        <v>48</v>
      </c>
      <c r="O197" s="64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137</v>
      </c>
      <c r="AT197" s="184" t="s">
        <v>133</v>
      </c>
      <c r="AU197" s="184" t="s">
        <v>88</v>
      </c>
      <c r="AY197" s="17" t="s">
        <v>131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7" t="s">
        <v>85</v>
      </c>
      <c r="BK197" s="185">
        <f>ROUND(I197*H197,2)</f>
        <v>0</v>
      </c>
      <c r="BL197" s="17" t="s">
        <v>137</v>
      </c>
      <c r="BM197" s="184" t="s">
        <v>316</v>
      </c>
    </row>
    <row r="198" spans="1:65" s="2" customFormat="1" ht="48.75">
      <c r="A198" s="34"/>
      <c r="B198" s="35"/>
      <c r="C198" s="36"/>
      <c r="D198" s="186" t="s">
        <v>138</v>
      </c>
      <c r="E198" s="36"/>
      <c r="F198" s="187" t="s">
        <v>317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138</v>
      </c>
      <c r="AU198" s="17" t="s">
        <v>88</v>
      </c>
    </row>
    <row r="199" spans="1:65" s="2" customFormat="1" ht="16.5" customHeight="1">
      <c r="A199" s="34"/>
      <c r="B199" s="35"/>
      <c r="C199" s="173" t="s">
        <v>318</v>
      </c>
      <c r="D199" s="173" t="s">
        <v>133</v>
      </c>
      <c r="E199" s="174" t="s">
        <v>319</v>
      </c>
      <c r="F199" s="175" t="s">
        <v>320</v>
      </c>
      <c r="G199" s="176" t="s">
        <v>196</v>
      </c>
      <c r="H199" s="177">
        <v>1</v>
      </c>
      <c r="I199" s="178"/>
      <c r="J199" s="179">
        <f>ROUND(I199*H199,2)</f>
        <v>0</v>
      </c>
      <c r="K199" s="175" t="s">
        <v>19</v>
      </c>
      <c r="L199" s="39"/>
      <c r="M199" s="180" t="s">
        <v>19</v>
      </c>
      <c r="N199" s="181" t="s">
        <v>48</v>
      </c>
      <c r="O199" s="64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137</v>
      </c>
      <c r="AT199" s="184" t="s">
        <v>133</v>
      </c>
      <c r="AU199" s="184" t="s">
        <v>88</v>
      </c>
      <c r="AY199" s="17" t="s">
        <v>131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85</v>
      </c>
      <c r="BK199" s="185">
        <f>ROUND(I199*H199,2)</f>
        <v>0</v>
      </c>
      <c r="BL199" s="17" t="s">
        <v>137</v>
      </c>
      <c r="BM199" s="184" t="s">
        <v>321</v>
      </c>
    </row>
    <row r="200" spans="1:65" s="2" customFormat="1" ht="58.5">
      <c r="A200" s="34"/>
      <c r="B200" s="35"/>
      <c r="C200" s="36"/>
      <c r="D200" s="186" t="s">
        <v>138</v>
      </c>
      <c r="E200" s="36"/>
      <c r="F200" s="187" t="s">
        <v>322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138</v>
      </c>
      <c r="AU200" s="17" t="s">
        <v>88</v>
      </c>
    </row>
    <row r="201" spans="1:65" s="2" customFormat="1" ht="16.5" customHeight="1">
      <c r="A201" s="34"/>
      <c r="B201" s="35"/>
      <c r="C201" s="173" t="s">
        <v>203</v>
      </c>
      <c r="D201" s="173" t="s">
        <v>133</v>
      </c>
      <c r="E201" s="174" t="s">
        <v>323</v>
      </c>
      <c r="F201" s="175" t="s">
        <v>324</v>
      </c>
      <c r="G201" s="176" t="s">
        <v>196</v>
      </c>
      <c r="H201" s="177">
        <v>1</v>
      </c>
      <c r="I201" s="178"/>
      <c r="J201" s="179">
        <f>ROUND(I201*H201,2)</f>
        <v>0</v>
      </c>
      <c r="K201" s="175" t="s">
        <v>145</v>
      </c>
      <c r="L201" s="39"/>
      <c r="M201" s="180" t="s">
        <v>19</v>
      </c>
      <c r="N201" s="181" t="s">
        <v>48</v>
      </c>
      <c r="O201" s="64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4" t="s">
        <v>137</v>
      </c>
      <c r="AT201" s="184" t="s">
        <v>133</v>
      </c>
      <c r="AU201" s="184" t="s">
        <v>88</v>
      </c>
      <c r="AY201" s="17" t="s">
        <v>131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7" t="s">
        <v>85</v>
      </c>
      <c r="BK201" s="185">
        <f>ROUND(I201*H201,2)</f>
        <v>0</v>
      </c>
      <c r="BL201" s="17" t="s">
        <v>137</v>
      </c>
      <c r="BM201" s="184" t="s">
        <v>325</v>
      </c>
    </row>
    <row r="202" spans="1:65" s="2" customFormat="1" ht="11.25">
      <c r="A202" s="34"/>
      <c r="B202" s="35"/>
      <c r="C202" s="36"/>
      <c r="D202" s="191" t="s">
        <v>146</v>
      </c>
      <c r="E202" s="36"/>
      <c r="F202" s="192" t="s">
        <v>326</v>
      </c>
      <c r="G202" s="36"/>
      <c r="H202" s="36"/>
      <c r="I202" s="188"/>
      <c r="J202" s="36"/>
      <c r="K202" s="36"/>
      <c r="L202" s="39"/>
      <c r="M202" s="189"/>
      <c r="N202" s="190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146</v>
      </c>
      <c r="AU202" s="17" t="s">
        <v>88</v>
      </c>
    </row>
    <row r="203" spans="1:65" s="2" customFormat="1" ht="78">
      <c r="A203" s="34"/>
      <c r="B203" s="35"/>
      <c r="C203" s="36"/>
      <c r="D203" s="186" t="s">
        <v>138</v>
      </c>
      <c r="E203" s="36"/>
      <c r="F203" s="187" t="s">
        <v>327</v>
      </c>
      <c r="G203" s="36"/>
      <c r="H203" s="36"/>
      <c r="I203" s="188"/>
      <c r="J203" s="36"/>
      <c r="K203" s="36"/>
      <c r="L203" s="39"/>
      <c r="M203" s="189"/>
      <c r="N203" s="190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138</v>
      </c>
      <c r="AU203" s="17" t="s">
        <v>88</v>
      </c>
    </row>
    <row r="204" spans="1:65" s="2" customFormat="1" ht="16.5" customHeight="1">
      <c r="A204" s="34"/>
      <c r="B204" s="35"/>
      <c r="C204" s="173" t="s">
        <v>328</v>
      </c>
      <c r="D204" s="173" t="s">
        <v>133</v>
      </c>
      <c r="E204" s="174" t="s">
        <v>329</v>
      </c>
      <c r="F204" s="175" t="s">
        <v>330</v>
      </c>
      <c r="G204" s="176" t="s">
        <v>331</v>
      </c>
      <c r="H204" s="177">
        <v>1</v>
      </c>
      <c r="I204" s="178"/>
      <c r="J204" s="179">
        <f>ROUND(I204*H204,2)</f>
        <v>0</v>
      </c>
      <c r="K204" s="175" t="s">
        <v>145</v>
      </c>
      <c r="L204" s="39"/>
      <c r="M204" s="180" t="s">
        <v>19</v>
      </c>
      <c r="N204" s="181" t="s">
        <v>48</v>
      </c>
      <c r="O204" s="64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4" t="s">
        <v>137</v>
      </c>
      <c r="AT204" s="184" t="s">
        <v>133</v>
      </c>
      <c r="AU204" s="184" t="s">
        <v>88</v>
      </c>
      <c r="AY204" s="17" t="s">
        <v>131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7" t="s">
        <v>85</v>
      </c>
      <c r="BK204" s="185">
        <f>ROUND(I204*H204,2)</f>
        <v>0</v>
      </c>
      <c r="BL204" s="17" t="s">
        <v>137</v>
      </c>
      <c r="BM204" s="184" t="s">
        <v>332</v>
      </c>
    </row>
    <row r="205" spans="1:65" s="2" customFormat="1" ht="11.25">
      <c r="A205" s="34"/>
      <c r="B205" s="35"/>
      <c r="C205" s="36"/>
      <c r="D205" s="191" t="s">
        <v>146</v>
      </c>
      <c r="E205" s="36"/>
      <c r="F205" s="192" t="s">
        <v>333</v>
      </c>
      <c r="G205" s="36"/>
      <c r="H205" s="36"/>
      <c r="I205" s="188"/>
      <c r="J205" s="36"/>
      <c r="K205" s="36"/>
      <c r="L205" s="39"/>
      <c r="M205" s="189"/>
      <c r="N205" s="190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146</v>
      </c>
      <c r="AU205" s="17" t="s">
        <v>88</v>
      </c>
    </row>
    <row r="206" spans="1:65" s="2" customFormat="1" ht="19.5">
      <c r="A206" s="34"/>
      <c r="B206" s="35"/>
      <c r="C206" s="36"/>
      <c r="D206" s="186" t="s">
        <v>138</v>
      </c>
      <c r="E206" s="36"/>
      <c r="F206" s="187" t="s">
        <v>334</v>
      </c>
      <c r="G206" s="36"/>
      <c r="H206" s="36"/>
      <c r="I206" s="188"/>
      <c r="J206" s="36"/>
      <c r="K206" s="36"/>
      <c r="L206" s="39"/>
      <c r="M206" s="189"/>
      <c r="N206" s="190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138</v>
      </c>
      <c r="AU206" s="17" t="s">
        <v>88</v>
      </c>
    </row>
    <row r="207" spans="1:65" s="2" customFormat="1" ht="16.5" customHeight="1">
      <c r="A207" s="34"/>
      <c r="B207" s="35"/>
      <c r="C207" s="173" t="s">
        <v>240</v>
      </c>
      <c r="D207" s="173" t="s">
        <v>133</v>
      </c>
      <c r="E207" s="174" t="s">
        <v>335</v>
      </c>
      <c r="F207" s="175" t="s">
        <v>336</v>
      </c>
      <c r="G207" s="176" t="s">
        <v>337</v>
      </c>
      <c r="H207" s="177">
        <v>60</v>
      </c>
      <c r="I207" s="178"/>
      <c r="J207" s="179">
        <f>ROUND(I207*H207,2)</f>
        <v>0</v>
      </c>
      <c r="K207" s="175" t="s">
        <v>145</v>
      </c>
      <c r="L207" s="39"/>
      <c r="M207" s="180" t="s">
        <v>19</v>
      </c>
      <c r="N207" s="181" t="s">
        <v>48</v>
      </c>
      <c r="O207" s="64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137</v>
      </c>
      <c r="AT207" s="184" t="s">
        <v>133</v>
      </c>
      <c r="AU207" s="184" t="s">
        <v>88</v>
      </c>
      <c r="AY207" s="17" t="s">
        <v>131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7" t="s">
        <v>85</v>
      </c>
      <c r="BK207" s="185">
        <f>ROUND(I207*H207,2)</f>
        <v>0</v>
      </c>
      <c r="BL207" s="17" t="s">
        <v>137</v>
      </c>
      <c r="BM207" s="184" t="s">
        <v>338</v>
      </c>
    </row>
    <row r="208" spans="1:65" s="2" customFormat="1" ht="11.25">
      <c r="A208" s="34"/>
      <c r="B208" s="35"/>
      <c r="C208" s="36"/>
      <c r="D208" s="191" t="s">
        <v>146</v>
      </c>
      <c r="E208" s="36"/>
      <c r="F208" s="192" t="s">
        <v>339</v>
      </c>
      <c r="G208" s="36"/>
      <c r="H208" s="36"/>
      <c r="I208" s="188"/>
      <c r="J208" s="36"/>
      <c r="K208" s="36"/>
      <c r="L208" s="39"/>
      <c r="M208" s="189"/>
      <c r="N208" s="190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146</v>
      </c>
      <c r="AU208" s="17" t="s">
        <v>88</v>
      </c>
    </row>
    <row r="209" spans="1:65" s="2" customFormat="1" ht="87.75">
      <c r="A209" s="34"/>
      <c r="B209" s="35"/>
      <c r="C209" s="36"/>
      <c r="D209" s="186" t="s">
        <v>138</v>
      </c>
      <c r="E209" s="36"/>
      <c r="F209" s="187" t="s">
        <v>377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138</v>
      </c>
      <c r="AU209" s="17" t="s">
        <v>88</v>
      </c>
    </row>
    <row r="210" spans="1:65" s="13" customFormat="1" ht="11.25">
      <c r="B210" s="193"/>
      <c r="C210" s="194"/>
      <c r="D210" s="186" t="s">
        <v>148</v>
      </c>
      <c r="E210" s="195" t="s">
        <v>19</v>
      </c>
      <c r="F210" s="196" t="s">
        <v>341</v>
      </c>
      <c r="G210" s="194"/>
      <c r="H210" s="197">
        <v>30</v>
      </c>
      <c r="I210" s="198"/>
      <c r="J210" s="194"/>
      <c r="K210" s="194"/>
      <c r="L210" s="199"/>
      <c r="M210" s="200"/>
      <c r="N210" s="201"/>
      <c r="O210" s="201"/>
      <c r="P210" s="201"/>
      <c r="Q210" s="201"/>
      <c r="R210" s="201"/>
      <c r="S210" s="201"/>
      <c r="T210" s="202"/>
      <c r="AT210" s="203" t="s">
        <v>148</v>
      </c>
      <c r="AU210" s="203" t="s">
        <v>88</v>
      </c>
      <c r="AV210" s="13" t="s">
        <v>88</v>
      </c>
      <c r="AW210" s="13" t="s">
        <v>38</v>
      </c>
      <c r="AX210" s="13" t="s">
        <v>77</v>
      </c>
      <c r="AY210" s="203" t="s">
        <v>131</v>
      </c>
    </row>
    <row r="211" spans="1:65" s="13" customFormat="1" ht="11.25">
      <c r="B211" s="193"/>
      <c r="C211" s="194"/>
      <c r="D211" s="186" t="s">
        <v>148</v>
      </c>
      <c r="E211" s="195" t="s">
        <v>19</v>
      </c>
      <c r="F211" s="196" t="s">
        <v>342</v>
      </c>
      <c r="G211" s="194"/>
      <c r="H211" s="197">
        <v>30</v>
      </c>
      <c r="I211" s="198"/>
      <c r="J211" s="194"/>
      <c r="K211" s="194"/>
      <c r="L211" s="199"/>
      <c r="M211" s="200"/>
      <c r="N211" s="201"/>
      <c r="O211" s="201"/>
      <c r="P211" s="201"/>
      <c r="Q211" s="201"/>
      <c r="R211" s="201"/>
      <c r="S211" s="201"/>
      <c r="T211" s="202"/>
      <c r="AT211" s="203" t="s">
        <v>148</v>
      </c>
      <c r="AU211" s="203" t="s">
        <v>88</v>
      </c>
      <c r="AV211" s="13" t="s">
        <v>88</v>
      </c>
      <c r="AW211" s="13" t="s">
        <v>38</v>
      </c>
      <c r="AX211" s="13" t="s">
        <v>77</v>
      </c>
      <c r="AY211" s="203" t="s">
        <v>131</v>
      </c>
    </row>
    <row r="212" spans="1:65" s="14" customFormat="1" ht="11.25">
      <c r="B212" s="204"/>
      <c r="C212" s="205"/>
      <c r="D212" s="186" t="s">
        <v>148</v>
      </c>
      <c r="E212" s="206" t="s">
        <v>19</v>
      </c>
      <c r="F212" s="207" t="s">
        <v>151</v>
      </c>
      <c r="G212" s="205"/>
      <c r="H212" s="208">
        <v>60</v>
      </c>
      <c r="I212" s="209"/>
      <c r="J212" s="205"/>
      <c r="K212" s="205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148</v>
      </c>
      <c r="AU212" s="214" t="s">
        <v>88</v>
      </c>
      <c r="AV212" s="14" t="s">
        <v>137</v>
      </c>
      <c r="AW212" s="14" t="s">
        <v>38</v>
      </c>
      <c r="AX212" s="14" t="s">
        <v>85</v>
      </c>
      <c r="AY212" s="214" t="s">
        <v>131</v>
      </c>
    </row>
    <row r="213" spans="1:65" s="2" customFormat="1" ht="16.5" customHeight="1">
      <c r="A213" s="34"/>
      <c r="B213" s="35"/>
      <c r="C213" s="173" t="s">
        <v>343</v>
      </c>
      <c r="D213" s="173" t="s">
        <v>133</v>
      </c>
      <c r="E213" s="174" t="s">
        <v>344</v>
      </c>
      <c r="F213" s="175" t="s">
        <v>345</v>
      </c>
      <c r="G213" s="176" t="s">
        <v>337</v>
      </c>
      <c r="H213" s="177">
        <v>240</v>
      </c>
      <c r="I213" s="178"/>
      <c r="J213" s="179">
        <f>ROUND(I213*H213,2)</f>
        <v>0</v>
      </c>
      <c r="K213" s="175" t="s">
        <v>145</v>
      </c>
      <c r="L213" s="39"/>
      <c r="M213" s="180" t="s">
        <v>19</v>
      </c>
      <c r="N213" s="181" t="s">
        <v>48</v>
      </c>
      <c r="O213" s="64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4" t="s">
        <v>137</v>
      </c>
      <c r="AT213" s="184" t="s">
        <v>133</v>
      </c>
      <c r="AU213" s="184" t="s">
        <v>88</v>
      </c>
      <c r="AY213" s="17" t="s">
        <v>131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85</v>
      </c>
      <c r="BK213" s="185">
        <f>ROUND(I213*H213,2)</f>
        <v>0</v>
      </c>
      <c r="BL213" s="17" t="s">
        <v>137</v>
      </c>
      <c r="BM213" s="184" t="s">
        <v>346</v>
      </c>
    </row>
    <row r="214" spans="1:65" s="2" customFormat="1" ht="11.25">
      <c r="A214" s="34"/>
      <c r="B214" s="35"/>
      <c r="C214" s="36"/>
      <c r="D214" s="191" t="s">
        <v>146</v>
      </c>
      <c r="E214" s="36"/>
      <c r="F214" s="192" t="s">
        <v>347</v>
      </c>
      <c r="G214" s="36"/>
      <c r="H214" s="36"/>
      <c r="I214" s="188"/>
      <c r="J214" s="36"/>
      <c r="K214" s="36"/>
      <c r="L214" s="39"/>
      <c r="M214" s="189"/>
      <c r="N214" s="190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146</v>
      </c>
      <c r="AU214" s="17" t="s">
        <v>88</v>
      </c>
    </row>
    <row r="215" spans="1:65" s="2" customFormat="1" ht="68.25">
      <c r="A215" s="34"/>
      <c r="B215" s="35"/>
      <c r="C215" s="36"/>
      <c r="D215" s="186" t="s">
        <v>138</v>
      </c>
      <c r="E215" s="36"/>
      <c r="F215" s="187" t="s">
        <v>348</v>
      </c>
      <c r="G215" s="36"/>
      <c r="H215" s="36"/>
      <c r="I215" s="188"/>
      <c r="J215" s="36"/>
      <c r="K215" s="36"/>
      <c r="L215" s="39"/>
      <c r="M215" s="189"/>
      <c r="N215" s="190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138</v>
      </c>
      <c r="AU215" s="17" t="s">
        <v>88</v>
      </c>
    </row>
    <row r="216" spans="1:65" s="2" customFormat="1" ht="21.75" customHeight="1">
      <c r="A216" s="34"/>
      <c r="B216" s="35"/>
      <c r="C216" s="173" t="s">
        <v>244</v>
      </c>
      <c r="D216" s="173" t="s">
        <v>133</v>
      </c>
      <c r="E216" s="174" t="s">
        <v>349</v>
      </c>
      <c r="F216" s="175" t="s">
        <v>350</v>
      </c>
      <c r="G216" s="176" t="s">
        <v>196</v>
      </c>
      <c r="H216" s="177">
        <v>1</v>
      </c>
      <c r="I216" s="178"/>
      <c r="J216" s="179">
        <f>ROUND(I216*H216,2)</f>
        <v>0</v>
      </c>
      <c r="K216" s="175" t="s">
        <v>19</v>
      </c>
      <c r="L216" s="39"/>
      <c r="M216" s="180" t="s">
        <v>19</v>
      </c>
      <c r="N216" s="181" t="s">
        <v>48</v>
      </c>
      <c r="O216" s="64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4" t="s">
        <v>137</v>
      </c>
      <c r="AT216" s="184" t="s">
        <v>133</v>
      </c>
      <c r="AU216" s="184" t="s">
        <v>88</v>
      </c>
      <c r="AY216" s="17" t="s">
        <v>131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7" t="s">
        <v>85</v>
      </c>
      <c r="BK216" s="185">
        <f>ROUND(I216*H216,2)</f>
        <v>0</v>
      </c>
      <c r="BL216" s="17" t="s">
        <v>137</v>
      </c>
      <c r="BM216" s="184" t="s">
        <v>351</v>
      </c>
    </row>
    <row r="217" spans="1:65" s="2" customFormat="1" ht="39">
      <c r="A217" s="34"/>
      <c r="B217" s="35"/>
      <c r="C217" s="36"/>
      <c r="D217" s="186" t="s">
        <v>138</v>
      </c>
      <c r="E217" s="36"/>
      <c r="F217" s="187" t="s">
        <v>352</v>
      </c>
      <c r="G217" s="36"/>
      <c r="H217" s="36"/>
      <c r="I217" s="188"/>
      <c r="J217" s="36"/>
      <c r="K217" s="36"/>
      <c r="L217" s="39"/>
      <c r="M217" s="189"/>
      <c r="N217" s="190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138</v>
      </c>
      <c r="AU217" s="17" t="s">
        <v>88</v>
      </c>
    </row>
    <row r="218" spans="1:65" s="2" customFormat="1" ht="24.2" customHeight="1">
      <c r="A218" s="34"/>
      <c r="B218" s="35"/>
      <c r="C218" s="173" t="s">
        <v>353</v>
      </c>
      <c r="D218" s="173" t="s">
        <v>133</v>
      </c>
      <c r="E218" s="174" t="s">
        <v>354</v>
      </c>
      <c r="F218" s="175" t="s">
        <v>355</v>
      </c>
      <c r="G218" s="176" t="s">
        <v>196</v>
      </c>
      <c r="H218" s="177">
        <v>1</v>
      </c>
      <c r="I218" s="178"/>
      <c r="J218" s="179">
        <f>ROUND(I218*H218,2)</f>
        <v>0</v>
      </c>
      <c r="K218" s="175" t="s">
        <v>19</v>
      </c>
      <c r="L218" s="39"/>
      <c r="M218" s="180" t="s">
        <v>19</v>
      </c>
      <c r="N218" s="181" t="s">
        <v>48</v>
      </c>
      <c r="O218" s="64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4" t="s">
        <v>137</v>
      </c>
      <c r="AT218" s="184" t="s">
        <v>133</v>
      </c>
      <c r="AU218" s="184" t="s">
        <v>88</v>
      </c>
      <c r="AY218" s="17" t="s">
        <v>131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7" t="s">
        <v>85</v>
      </c>
      <c r="BK218" s="185">
        <f>ROUND(I218*H218,2)</f>
        <v>0</v>
      </c>
      <c r="BL218" s="17" t="s">
        <v>137</v>
      </c>
      <c r="BM218" s="184" t="s">
        <v>356</v>
      </c>
    </row>
    <row r="219" spans="1:65" s="2" customFormat="1" ht="68.25">
      <c r="A219" s="34"/>
      <c r="B219" s="35"/>
      <c r="C219" s="36"/>
      <c r="D219" s="186" t="s">
        <v>138</v>
      </c>
      <c r="E219" s="36"/>
      <c r="F219" s="187" t="s">
        <v>357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138</v>
      </c>
      <c r="AU219" s="17" t="s">
        <v>88</v>
      </c>
    </row>
    <row r="220" spans="1:65" s="12" customFormat="1" ht="22.9" customHeight="1">
      <c r="B220" s="157"/>
      <c r="C220" s="158"/>
      <c r="D220" s="159" t="s">
        <v>76</v>
      </c>
      <c r="E220" s="171" t="s">
        <v>358</v>
      </c>
      <c r="F220" s="171" t="s">
        <v>359</v>
      </c>
      <c r="G220" s="158"/>
      <c r="H220" s="158"/>
      <c r="I220" s="161"/>
      <c r="J220" s="172">
        <f>BK220</f>
        <v>0</v>
      </c>
      <c r="K220" s="158"/>
      <c r="L220" s="163"/>
      <c r="M220" s="164"/>
      <c r="N220" s="165"/>
      <c r="O220" s="165"/>
      <c r="P220" s="166">
        <f>SUM(P221:P222)</f>
        <v>0</v>
      </c>
      <c r="Q220" s="165"/>
      <c r="R220" s="166">
        <f>SUM(R221:R222)</f>
        <v>0</v>
      </c>
      <c r="S220" s="165"/>
      <c r="T220" s="167">
        <f>SUM(T221:T222)</f>
        <v>0</v>
      </c>
      <c r="AR220" s="168" t="s">
        <v>162</v>
      </c>
      <c r="AT220" s="169" t="s">
        <v>76</v>
      </c>
      <c r="AU220" s="169" t="s">
        <v>85</v>
      </c>
      <c r="AY220" s="168" t="s">
        <v>131</v>
      </c>
      <c r="BK220" s="170">
        <f>SUM(BK221:BK222)</f>
        <v>0</v>
      </c>
    </row>
    <row r="221" spans="1:65" s="2" customFormat="1" ht="21.75" customHeight="1">
      <c r="A221" s="34"/>
      <c r="B221" s="35"/>
      <c r="C221" s="173" t="s">
        <v>249</v>
      </c>
      <c r="D221" s="173" t="s">
        <v>133</v>
      </c>
      <c r="E221" s="174" t="s">
        <v>360</v>
      </c>
      <c r="F221" s="175" t="s">
        <v>361</v>
      </c>
      <c r="G221" s="176" t="s">
        <v>196</v>
      </c>
      <c r="H221" s="177">
        <v>1</v>
      </c>
      <c r="I221" s="178"/>
      <c r="J221" s="179">
        <f>ROUND(I221*H221,2)</f>
        <v>0</v>
      </c>
      <c r="K221" s="175" t="s">
        <v>19</v>
      </c>
      <c r="L221" s="39"/>
      <c r="M221" s="180" t="s">
        <v>19</v>
      </c>
      <c r="N221" s="181" t="s">
        <v>48</v>
      </c>
      <c r="O221" s="64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137</v>
      </c>
      <c r="AT221" s="184" t="s">
        <v>133</v>
      </c>
      <c r="AU221" s="184" t="s">
        <v>88</v>
      </c>
      <c r="AY221" s="17" t="s">
        <v>131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85</v>
      </c>
      <c r="BK221" s="185">
        <f>ROUND(I221*H221,2)</f>
        <v>0</v>
      </c>
      <c r="BL221" s="17" t="s">
        <v>137</v>
      </c>
      <c r="BM221" s="184" t="s">
        <v>362</v>
      </c>
    </row>
    <row r="222" spans="1:65" s="2" customFormat="1" ht="29.25">
      <c r="A222" s="34"/>
      <c r="B222" s="35"/>
      <c r="C222" s="36"/>
      <c r="D222" s="186" t="s">
        <v>138</v>
      </c>
      <c r="E222" s="36"/>
      <c r="F222" s="187" t="s">
        <v>363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138</v>
      </c>
      <c r="AU222" s="17" t="s">
        <v>88</v>
      </c>
    </row>
    <row r="223" spans="1:65" s="12" customFormat="1" ht="22.9" customHeight="1">
      <c r="B223" s="157"/>
      <c r="C223" s="158"/>
      <c r="D223" s="159" t="s">
        <v>76</v>
      </c>
      <c r="E223" s="171" t="s">
        <v>364</v>
      </c>
      <c r="F223" s="171" t="s">
        <v>365</v>
      </c>
      <c r="G223" s="158"/>
      <c r="H223" s="158"/>
      <c r="I223" s="161"/>
      <c r="J223" s="172">
        <f>BK223</f>
        <v>0</v>
      </c>
      <c r="K223" s="158"/>
      <c r="L223" s="163"/>
      <c r="M223" s="164"/>
      <c r="N223" s="165"/>
      <c r="O223" s="165"/>
      <c r="P223" s="166">
        <f>SUM(P224:P226)</f>
        <v>0</v>
      </c>
      <c r="Q223" s="165"/>
      <c r="R223" s="166">
        <f>SUM(R224:R226)</f>
        <v>0</v>
      </c>
      <c r="S223" s="165"/>
      <c r="T223" s="167">
        <f>SUM(T224:T226)</f>
        <v>0</v>
      </c>
      <c r="AR223" s="168" t="s">
        <v>162</v>
      </c>
      <c r="AT223" s="169" t="s">
        <v>76</v>
      </c>
      <c r="AU223" s="169" t="s">
        <v>85</v>
      </c>
      <c r="AY223" s="168" t="s">
        <v>131</v>
      </c>
      <c r="BK223" s="170">
        <f>SUM(BK224:BK226)</f>
        <v>0</v>
      </c>
    </row>
    <row r="224" spans="1:65" s="2" customFormat="1" ht="16.5" customHeight="1">
      <c r="A224" s="34"/>
      <c r="B224" s="35"/>
      <c r="C224" s="173" t="s">
        <v>366</v>
      </c>
      <c r="D224" s="173" t="s">
        <v>133</v>
      </c>
      <c r="E224" s="174" t="s">
        <v>367</v>
      </c>
      <c r="F224" s="175" t="s">
        <v>368</v>
      </c>
      <c r="G224" s="176" t="s">
        <v>196</v>
      </c>
      <c r="H224" s="177">
        <v>1</v>
      </c>
      <c r="I224" s="178"/>
      <c r="J224" s="179">
        <f>ROUND(I224*H224,2)</f>
        <v>0</v>
      </c>
      <c r="K224" s="175" t="s">
        <v>145</v>
      </c>
      <c r="L224" s="39"/>
      <c r="M224" s="180" t="s">
        <v>19</v>
      </c>
      <c r="N224" s="181" t="s">
        <v>48</v>
      </c>
      <c r="O224" s="64"/>
      <c r="P224" s="182">
        <f>O224*H224</f>
        <v>0</v>
      </c>
      <c r="Q224" s="182">
        <v>0</v>
      </c>
      <c r="R224" s="182">
        <f>Q224*H224</f>
        <v>0</v>
      </c>
      <c r="S224" s="182">
        <v>0</v>
      </c>
      <c r="T224" s="18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4" t="s">
        <v>137</v>
      </c>
      <c r="AT224" s="184" t="s">
        <v>133</v>
      </c>
      <c r="AU224" s="184" t="s">
        <v>88</v>
      </c>
      <c r="AY224" s="17" t="s">
        <v>131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7" t="s">
        <v>85</v>
      </c>
      <c r="BK224" s="185">
        <f>ROUND(I224*H224,2)</f>
        <v>0</v>
      </c>
      <c r="BL224" s="17" t="s">
        <v>137</v>
      </c>
      <c r="BM224" s="184" t="s">
        <v>369</v>
      </c>
    </row>
    <row r="225" spans="1:47" s="2" customFormat="1" ht="11.25">
      <c r="A225" s="34"/>
      <c r="B225" s="35"/>
      <c r="C225" s="36"/>
      <c r="D225" s="191" t="s">
        <v>146</v>
      </c>
      <c r="E225" s="36"/>
      <c r="F225" s="192" t="s">
        <v>370</v>
      </c>
      <c r="G225" s="36"/>
      <c r="H225" s="36"/>
      <c r="I225" s="188"/>
      <c r="J225" s="36"/>
      <c r="K225" s="36"/>
      <c r="L225" s="39"/>
      <c r="M225" s="189"/>
      <c r="N225" s="190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146</v>
      </c>
      <c r="AU225" s="17" t="s">
        <v>88</v>
      </c>
    </row>
    <row r="226" spans="1:47" s="2" customFormat="1" ht="39">
      <c r="A226" s="34"/>
      <c r="B226" s="35"/>
      <c r="C226" s="36"/>
      <c r="D226" s="186" t="s">
        <v>138</v>
      </c>
      <c r="E226" s="36"/>
      <c r="F226" s="187" t="s">
        <v>371</v>
      </c>
      <c r="G226" s="36"/>
      <c r="H226" s="36"/>
      <c r="I226" s="188"/>
      <c r="J226" s="36"/>
      <c r="K226" s="36"/>
      <c r="L226" s="39"/>
      <c r="M226" s="225"/>
      <c r="N226" s="226"/>
      <c r="O226" s="227"/>
      <c r="P226" s="227"/>
      <c r="Q226" s="227"/>
      <c r="R226" s="227"/>
      <c r="S226" s="227"/>
      <c r="T226" s="228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138</v>
      </c>
      <c r="AU226" s="17" t="s">
        <v>88</v>
      </c>
    </row>
    <row r="227" spans="1:47" s="2" customFormat="1" ht="6.95" customHeight="1">
      <c r="A227" s="34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39"/>
      <c r="M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</row>
  </sheetData>
  <sheetProtection algorithmName="SHA-512" hashValue="VTlcmP0l/s1yfAEmhhvNBU+QF+XA49EZpIiy5iuFFU3QdSX3DOtDzXyItz1aK3154E2DXMirY7/onXQo0SNfnA==" saltValue="y3ar6e9h69SPWVNhzS8HjKa524MuULWiO/PG2Z9uvTGzn63UJh6draZpnY2Re5fhQuFYMTzUDGwBJHJeA1Pwkg==" spinCount="100000" sheet="1" objects="1" scenarios="1" formatColumns="0" formatRows="0" autoFilter="0"/>
  <autoFilter ref="C89:K226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7" r:id="rId1"/>
    <hyperlink ref="F102" r:id="rId2"/>
    <hyperlink ref="F106" r:id="rId3"/>
    <hyperlink ref="F108" r:id="rId4"/>
    <hyperlink ref="F115" r:id="rId5"/>
    <hyperlink ref="F122" r:id="rId6"/>
    <hyperlink ref="F124" r:id="rId7"/>
    <hyperlink ref="F184" r:id="rId8"/>
    <hyperlink ref="F202" r:id="rId9"/>
    <hyperlink ref="F205" r:id="rId10"/>
    <hyperlink ref="F208" r:id="rId11"/>
    <hyperlink ref="F214" r:id="rId12"/>
    <hyperlink ref="F225" r:id="rId1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7" t="s">
        <v>94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88</v>
      </c>
    </row>
    <row r="4" spans="1:46" s="1" customFormat="1" ht="24.95" customHeight="1">
      <c r="B4" s="20"/>
      <c r="D4" s="103" t="s">
        <v>98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0" t="str">
        <f>'Rekapitulace stavby'!K6</f>
        <v>VD Pardubice, oprava hradících konstrukcí (nátěry, boční štíty)</v>
      </c>
      <c r="F7" s="351"/>
      <c r="G7" s="351"/>
      <c r="H7" s="351"/>
      <c r="L7" s="20"/>
    </row>
    <row r="8" spans="1:46" s="2" customFormat="1" ht="12" customHeight="1">
      <c r="A8" s="34"/>
      <c r="B8" s="39"/>
      <c r="C8" s="34"/>
      <c r="D8" s="105" t="s">
        <v>99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30" customHeight="1">
      <c r="A9" s="34"/>
      <c r="B9" s="39"/>
      <c r="C9" s="34"/>
      <c r="D9" s="34"/>
      <c r="E9" s="352" t="s">
        <v>378</v>
      </c>
      <c r="F9" s="353"/>
      <c r="G9" s="353"/>
      <c r="H9" s="353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87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22</v>
      </c>
      <c r="E12" s="34"/>
      <c r="F12" s="107" t="s">
        <v>23</v>
      </c>
      <c r="G12" s="34"/>
      <c r="H12" s="34"/>
      <c r="I12" s="105" t="s">
        <v>24</v>
      </c>
      <c r="J12" s="108" t="str">
        <f>'Rekapitulace stavby'!AN8</f>
        <v>1.11.2022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26</v>
      </c>
      <c r="E14" s="34"/>
      <c r="F14" s="34"/>
      <c r="G14" s="34"/>
      <c r="H14" s="34"/>
      <c r="I14" s="105" t="s">
        <v>27</v>
      </c>
      <c r="J14" s="107" t="s">
        <v>28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29</v>
      </c>
      <c r="F15" s="34"/>
      <c r="G15" s="34"/>
      <c r="H15" s="34"/>
      <c r="I15" s="105" t="s">
        <v>30</v>
      </c>
      <c r="J15" s="107" t="s">
        <v>31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32</v>
      </c>
      <c r="E17" s="34"/>
      <c r="F17" s="34"/>
      <c r="G17" s="34"/>
      <c r="H17" s="34"/>
      <c r="I17" s="105" t="s">
        <v>27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4" t="str">
        <f>'Rekapitulace stavby'!E14</f>
        <v>Vyplň údaj</v>
      </c>
      <c r="F18" s="355"/>
      <c r="G18" s="355"/>
      <c r="H18" s="355"/>
      <c r="I18" s="105" t="s">
        <v>30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34</v>
      </c>
      <c r="E20" s="34"/>
      <c r="F20" s="34"/>
      <c r="G20" s="34"/>
      <c r="H20" s="34"/>
      <c r="I20" s="105" t="s">
        <v>27</v>
      </c>
      <c r="J20" s="107" t="s">
        <v>35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36</v>
      </c>
      <c r="F21" s="34"/>
      <c r="G21" s="34"/>
      <c r="H21" s="34"/>
      <c r="I21" s="105" t="s">
        <v>30</v>
      </c>
      <c r="J21" s="107" t="s">
        <v>37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39</v>
      </c>
      <c r="E23" s="34"/>
      <c r="F23" s="34"/>
      <c r="G23" s="34"/>
      <c r="H23" s="34"/>
      <c r="I23" s="105" t="s">
        <v>27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40</v>
      </c>
      <c r="F24" s="34"/>
      <c r="G24" s="34"/>
      <c r="H24" s="34"/>
      <c r="I24" s="105" t="s">
        <v>30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41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6" t="s">
        <v>19</v>
      </c>
      <c r="F27" s="356"/>
      <c r="G27" s="356"/>
      <c r="H27" s="35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43</v>
      </c>
      <c r="E30" s="34"/>
      <c r="F30" s="34"/>
      <c r="G30" s="34"/>
      <c r="H30" s="34"/>
      <c r="I30" s="34"/>
      <c r="J30" s="114">
        <f>ROUND(J90,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45</v>
      </c>
      <c r="G32" s="34"/>
      <c r="H32" s="34"/>
      <c r="I32" s="115" t="s">
        <v>44</v>
      </c>
      <c r="J32" s="115" t="s">
        <v>46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47</v>
      </c>
      <c r="E33" s="105" t="s">
        <v>48</v>
      </c>
      <c r="F33" s="117">
        <f>ROUND((SUM(BE90:BE226)),  2)</f>
        <v>0</v>
      </c>
      <c r="G33" s="34"/>
      <c r="H33" s="34"/>
      <c r="I33" s="118">
        <v>0.21</v>
      </c>
      <c r="J33" s="117">
        <f>ROUND(((SUM(BE90:BE226))*I33),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49</v>
      </c>
      <c r="F34" s="117">
        <f>ROUND((SUM(BF90:BF226)),  2)</f>
        <v>0</v>
      </c>
      <c r="G34" s="34"/>
      <c r="H34" s="34"/>
      <c r="I34" s="118">
        <v>0.15</v>
      </c>
      <c r="J34" s="117">
        <f>ROUND(((SUM(BF90:BF226))*I34),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50</v>
      </c>
      <c r="F35" s="117">
        <f>ROUND((SUM(BG90:BG226)),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51</v>
      </c>
      <c r="F36" s="117">
        <f>ROUND((SUM(BH90:BH226)),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52</v>
      </c>
      <c r="F37" s="117">
        <f>ROUND((SUM(BI90:BI226)),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53</v>
      </c>
      <c r="E39" s="121"/>
      <c r="F39" s="121"/>
      <c r="G39" s="122" t="s">
        <v>54</v>
      </c>
      <c r="H39" s="123" t="s">
        <v>55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101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7" t="str">
        <f>E7</f>
        <v>VD Pardubice, oprava hradících konstrukcí (nátěry, boční štíty)</v>
      </c>
      <c r="F48" s="358"/>
      <c r="G48" s="358"/>
      <c r="H48" s="358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99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30" customHeight="1">
      <c r="A50" s="34"/>
      <c r="B50" s="35"/>
      <c r="C50" s="36"/>
      <c r="D50" s="36"/>
      <c r="E50" s="310" t="str">
        <f>E9</f>
        <v>PS01_PJP - Pravé jezové pole (zdvižné stavidlo s nasazenou klapkou)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VD Pardubice</v>
      </c>
      <c r="G52" s="36"/>
      <c r="H52" s="36"/>
      <c r="I52" s="29" t="s">
        <v>24</v>
      </c>
      <c r="J52" s="59" t="str">
        <f>IF(J12="","",J12)</f>
        <v>1.11.2022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26</v>
      </c>
      <c r="D54" s="36"/>
      <c r="E54" s="36"/>
      <c r="F54" s="27" t="str">
        <f>E15</f>
        <v>Povodí Labe, státní podnik</v>
      </c>
      <c r="G54" s="36"/>
      <c r="H54" s="36"/>
      <c r="I54" s="29" t="s">
        <v>34</v>
      </c>
      <c r="J54" s="32" t="str">
        <f>E21</f>
        <v>PS PROFI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32</v>
      </c>
      <c r="D55" s="36"/>
      <c r="E55" s="36"/>
      <c r="F55" s="27" t="str">
        <f>IF(E18="","",E18)</f>
        <v>Vyplň údaj</v>
      </c>
      <c r="G55" s="36"/>
      <c r="H55" s="36"/>
      <c r="I55" s="29" t="s">
        <v>39</v>
      </c>
      <c r="J55" s="32" t="str">
        <f>E24</f>
        <v>DF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102</v>
      </c>
      <c r="D57" s="131"/>
      <c r="E57" s="131"/>
      <c r="F57" s="131"/>
      <c r="G57" s="131"/>
      <c r="H57" s="131"/>
      <c r="I57" s="131"/>
      <c r="J57" s="132" t="s">
        <v>103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75</v>
      </c>
      <c r="D59" s="36"/>
      <c r="E59" s="36"/>
      <c r="F59" s="36"/>
      <c r="G59" s="36"/>
      <c r="H59" s="36"/>
      <c r="I59" s="36"/>
      <c r="J59" s="77">
        <f>J90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104</v>
      </c>
    </row>
    <row r="60" spans="1:47" s="9" customFormat="1" ht="24.95" customHeight="1">
      <c r="B60" s="134"/>
      <c r="C60" s="135"/>
      <c r="D60" s="136" t="s">
        <v>105</v>
      </c>
      <c r="E60" s="137"/>
      <c r="F60" s="137"/>
      <c r="G60" s="137"/>
      <c r="H60" s="137"/>
      <c r="I60" s="137"/>
      <c r="J60" s="138">
        <f>J91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106</v>
      </c>
      <c r="E61" s="143"/>
      <c r="F61" s="143"/>
      <c r="G61" s="143"/>
      <c r="H61" s="143"/>
      <c r="I61" s="143"/>
      <c r="J61" s="144">
        <f>J92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107</v>
      </c>
      <c r="E62" s="143"/>
      <c r="F62" s="143"/>
      <c r="G62" s="143"/>
      <c r="H62" s="143"/>
      <c r="I62" s="143"/>
      <c r="J62" s="144">
        <f>J95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108</v>
      </c>
      <c r="E63" s="143"/>
      <c r="F63" s="143"/>
      <c r="G63" s="143"/>
      <c r="H63" s="143"/>
      <c r="I63" s="143"/>
      <c r="J63" s="144">
        <f>J113</f>
        <v>0</v>
      </c>
      <c r="K63" s="141"/>
      <c r="L63" s="145"/>
    </row>
    <row r="64" spans="1:47" s="9" customFormat="1" ht="24.95" customHeight="1">
      <c r="B64" s="134"/>
      <c r="C64" s="135"/>
      <c r="D64" s="136" t="s">
        <v>109</v>
      </c>
      <c r="E64" s="137"/>
      <c r="F64" s="137"/>
      <c r="G64" s="137"/>
      <c r="H64" s="137"/>
      <c r="I64" s="137"/>
      <c r="J64" s="138">
        <f>J127</f>
        <v>0</v>
      </c>
      <c r="K64" s="135"/>
      <c r="L64" s="139"/>
    </row>
    <row r="65" spans="1:31" s="10" customFormat="1" ht="19.899999999999999" customHeight="1">
      <c r="B65" s="140"/>
      <c r="C65" s="141"/>
      <c r="D65" s="142" t="s">
        <v>110</v>
      </c>
      <c r="E65" s="143"/>
      <c r="F65" s="143"/>
      <c r="G65" s="143"/>
      <c r="H65" s="143"/>
      <c r="I65" s="143"/>
      <c r="J65" s="144">
        <f>J128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111</v>
      </c>
      <c r="E66" s="143"/>
      <c r="F66" s="143"/>
      <c r="G66" s="143"/>
      <c r="H66" s="143"/>
      <c r="I66" s="143"/>
      <c r="J66" s="144">
        <f>J166</f>
        <v>0</v>
      </c>
      <c r="K66" s="141"/>
      <c r="L66" s="145"/>
    </row>
    <row r="67" spans="1:31" s="9" customFormat="1" ht="24.95" customHeight="1">
      <c r="B67" s="134"/>
      <c r="C67" s="135"/>
      <c r="D67" s="136" t="s">
        <v>112</v>
      </c>
      <c r="E67" s="137"/>
      <c r="F67" s="137"/>
      <c r="G67" s="137"/>
      <c r="H67" s="137"/>
      <c r="I67" s="137"/>
      <c r="J67" s="138">
        <f>J193</f>
        <v>0</v>
      </c>
      <c r="K67" s="135"/>
      <c r="L67" s="139"/>
    </row>
    <row r="68" spans="1:31" s="10" customFormat="1" ht="19.899999999999999" customHeight="1">
      <c r="B68" s="140"/>
      <c r="C68" s="141"/>
      <c r="D68" s="142" t="s">
        <v>113</v>
      </c>
      <c r="E68" s="143"/>
      <c r="F68" s="143"/>
      <c r="G68" s="143"/>
      <c r="H68" s="143"/>
      <c r="I68" s="143"/>
      <c r="J68" s="144">
        <f>J194</f>
        <v>0</v>
      </c>
      <c r="K68" s="141"/>
      <c r="L68" s="145"/>
    </row>
    <row r="69" spans="1:31" s="10" customFormat="1" ht="19.899999999999999" customHeight="1">
      <c r="B69" s="140"/>
      <c r="C69" s="141"/>
      <c r="D69" s="142" t="s">
        <v>114</v>
      </c>
      <c r="E69" s="143"/>
      <c r="F69" s="143"/>
      <c r="G69" s="143"/>
      <c r="H69" s="143"/>
      <c r="I69" s="143"/>
      <c r="J69" s="144">
        <f>J220</f>
        <v>0</v>
      </c>
      <c r="K69" s="141"/>
      <c r="L69" s="145"/>
    </row>
    <row r="70" spans="1:31" s="10" customFormat="1" ht="19.899999999999999" customHeight="1">
      <c r="B70" s="140"/>
      <c r="C70" s="141"/>
      <c r="D70" s="142" t="s">
        <v>115</v>
      </c>
      <c r="E70" s="143"/>
      <c r="F70" s="143"/>
      <c r="G70" s="143"/>
      <c r="H70" s="143"/>
      <c r="I70" s="143"/>
      <c r="J70" s="144">
        <f>J223</f>
        <v>0</v>
      </c>
      <c r="K70" s="141"/>
      <c r="L70" s="145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116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57" t="str">
        <f>E7</f>
        <v>VD Pardubice, oprava hradících konstrukcí (nátěry, boční štíty)</v>
      </c>
      <c r="F80" s="358"/>
      <c r="G80" s="358"/>
      <c r="H80" s="358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99</v>
      </c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30" customHeight="1">
      <c r="A82" s="34"/>
      <c r="B82" s="35"/>
      <c r="C82" s="36"/>
      <c r="D82" s="36"/>
      <c r="E82" s="310" t="str">
        <f>E9</f>
        <v>PS01_PJP - Pravé jezové pole (zdvižné stavidlo s nasazenou klapkou)</v>
      </c>
      <c r="F82" s="359"/>
      <c r="G82" s="359"/>
      <c r="H82" s="359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22</v>
      </c>
      <c r="D84" s="36"/>
      <c r="E84" s="36"/>
      <c r="F84" s="27" t="str">
        <f>F12</f>
        <v>VD Pardubice</v>
      </c>
      <c r="G84" s="36"/>
      <c r="H84" s="36"/>
      <c r="I84" s="29" t="s">
        <v>24</v>
      </c>
      <c r="J84" s="59" t="str">
        <f>IF(J12="","",J12)</f>
        <v>1.11.2022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2" customHeight="1">
      <c r="A86" s="34"/>
      <c r="B86" s="35"/>
      <c r="C86" s="29" t="s">
        <v>26</v>
      </c>
      <c r="D86" s="36"/>
      <c r="E86" s="36"/>
      <c r="F86" s="27" t="str">
        <f>E15</f>
        <v>Povodí Labe, státní podnik</v>
      </c>
      <c r="G86" s="36"/>
      <c r="H86" s="36"/>
      <c r="I86" s="29" t="s">
        <v>34</v>
      </c>
      <c r="J86" s="32" t="str">
        <f>E21</f>
        <v>PS PROFI s.r.o.</v>
      </c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32</v>
      </c>
      <c r="D87" s="36"/>
      <c r="E87" s="36"/>
      <c r="F87" s="27" t="str">
        <f>IF(E18="","",E18)</f>
        <v>Vyplň údaj</v>
      </c>
      <c r="G87" s="36"/>
      <c r="H87" s="36"/>
      <c r="I87" s="29" t="s">
        <v>39</v>
      </c>
      <c r="J87" s="32" t="str">
        <f>E24</f>
        <v>DF</v>
      </c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46"/>
      <c r="B89" s="147"/>
      <c r="C89" s="148" t="s">
        <v>117</v>
      </c>
      <c r="D89" s="149" t="s">
        <v>62</v>
      </c>
      <c r="E89" s="149" t="s">
        <v>58</v>
      </c>
      <c r="F89" s="149" t="s">
        <v>59</v>
      </c>
      <c r="G89" s="149" t="s">
        <v>118</v>
      </c>
      <c r="H89" s="149" t="s">
        <v>119</v>
      </c>
      <c r="I89" s="149" t="s">
        <v>120</v>
      </c>
      <c r="J89" s="149" t="s">
        <v>103</v>
      </c>
      <c r="K89" s="150" t="s">
        <v>121</v>
      </c>
      <c r="L89" s="151"/>
      <c r="M89" s="68" t="s">
        <v>19</v>
      </c>
      <c r="N89" s="69" t="s">
        <v>47</v>
      </c>
      <c r="O89" s="69" t="s">
        <v>122</v>
      </c>
      <c r="P89" s="69" t="s">
        <v>123</v>
      </c>
      <c r="Q89" s="69" t="s">
        <v>124</v>
      </c>
      <c r="R89" s="69" t="s">
        <v>125</v>
      </c>
      <c r="S89" s="69" t="s">
        <v>126</v>
      </c>
      <c r="T89" s="70" t="s">
        <v>127</v>
      </c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</row>
    <row r="90" spans="1:65" s="2" customFormat="1" ht="22.9" customHeight="1">
      <c r="A90" s="34"/>
      <c r="B90" s="35"/>
      <c r="C90" s="75" t="s">
        <v>128</v>
      </c>
      <c r="D90" s="36"/>
      <c r="E90" s="36"/>
      <c r="F90" s="36"/>
      <c r="G90" s="36"/>
      <c r="H90" s="36"/>
      <c r="I90" s="36"/>
      <c r="J90" s="152">
        <f>BK90</f>
        <v>0</v>
      </c>
      <c r="K90" s="36"/>
      <c r="L90" s="39"/>
      <c r="M90" s="71"/>
      <c r="N90" s="153"/>
      <c r="O90" s="72"/>
      <c r="P90" s="154">
        <f>P91+P127+P193</f>
        <v>0</v>
      </c>
      <c r="Q90" s="72"/>
      <c r="R90" s="154">
        <f>R91+R127+R193</f>
        <v>0</v>
      </c>
      <c r="S90" s="72"/>
      <c r="T90" s="155">
        <f>T91+T127+T193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76</v>
      </c>
      <c r="AU90" s="17" t="s">
        <v>104</v>
      </c>
      <c r="BK90" s="156">
        <f>BK91+BK127+BK193</f>
        <v>0</v>
      </c>
    </row>
    <row r="91" spans="1:65" s="12" customFormat="1" ht="25.9" customHeight="1">
      <c r="B91" s="157"/>
      <c r="C91" s="158"/>
      <c r="D91" s="159" t="s">
        <v>76</v>
      </c>
      <c r="E91" s="160" t="s">
        <v>129</v>
      </c>
      <c r="F91" s="160" t="s">
        <v>130</v>
      </c>
      <c r="G91" s="158"/>
      <c r="H91" s="158"/>
      <c r="I91" s="161"/>
      <c r="J91" s="162">
        <f>BK91</f>
        <v>0</v>
      </c>
      <c r="K91" s="158"/>
      <c r="L91" s="163"/>
      <c r="M91" s="164"/>
      <c r="N91" s="165"/>
      <c r="O91" s="165"/>
      <c r="P91" s="166">
        <f>P92+P95+P113</f>
        <v>0</v>
      </c>
      <c r="Q91" s="165"/>
      <c r="R91" s="166">
        <f>R92+R95+R113</f>
        <v>0</v>
      </c>
      <c r="S91" s="165"/>
      <c r="T91" s="167">
        <f>T92+T95+T113</f>
        <v>0</v>
      </c>
      <c r="AR91" s="168" t="s">
        <v>85</v>
      </c>
      <c r="AT91" s="169" t="s">
        <v>76</v>
      </c>
      <c r="AU91" s="169" t="s">
        <v>77</v>
      </c>
      <c r="AY91" s="168" t="s">
        <v>131</v>
      </c>
      <c r="BK91" s="170">
        <f>BK92+BK95+BK113</f>
        <v>0</v>
      </c>
    </row>
    <row r="92" spans="1:65" s="12" customFormat="1" ht="22.9" customHeight="1">
      <c r="B92" s="157"/>
      <c r="C92" s="158"/>
      <c r="D92" s="159" t="s">
        <v>76</v>
      </c>
      <c r="E92" s="171" t="s">
        <v>85</v>
      </c>
      <c r="F92" s="171" t="s">
        <v>132</v>
      </c>
      <c r="G92" s="158"/>
      <c r="H92" s="158"/>
      <c r="I92" s="161"/>
      <c r="J92" s="172">
        <f>BK92</f>
        <v>0</v>
      </c>
      <c r="K92" s="158"/>
      <c r="L92" s="163"/>
      <c r="M92" s="164"/>
      <c r="N92" s="165"/>
      <c r="O92" s="165"/>
      <c r="P92" s="166">
        <f>SUM(P93:P94)</f>
        <v>0</v>
      </c>
      <c r="Q92" s="165"/>
      <c r="R92" s="166">
        <f>SUM(R93:R94)</f>
        <v>0</v>
      </c>
      <c r="S92" s="165"/>
      <c r="T92" s="167">
        <f>SUM(T93:T94)</f>
        <v>0</v>
      </c>
      <c r="AR92" s="168" t="s">
        <v>85</v>
      </c>
      <c r="AT92" s="169" t="s">
        <v>76</v>
      </c>
      <c r="AU92" s="169" t="s">
        <v>85</v>
      </c>
      <c r="AY92" s="168" t="s">
        <v>131</v>
      </c>
      <c r="BK92" s="170">
        <f>SUM(BK93:BK94)</f>
        <v>0</v>
      </c>
    </row>
    <row r="93" spans="1:65" s="2" customFormat="1" ht="21.75" customHeight="1">
      <c r="A93" s="34"/>
      <c r="B93" s="35"/>
      <c r="C93" s="173" t="s">
        <v>85</v>
      </c>
      <c r="D93" s="173" t="s">
        <v>133</v>
      </c>
      <c r="E93" s="174" t="s">
        <v>134</v>
      </c>
      <c r="F93" s="175" t="s">
        <v>135</v>
      </c>
      <c r="G93" s="176" t="s">
        <v>136</v>
      </c>
      <c r="H93" s="177">
        <v>24.3</v>
      </c>
      <c r="I93" s="178"/>
      <c r="J93" s="179">
        <f>ROUND(I93*H93,2)</f>
        <v>0</v>
      </c>
      <c r="K93" s="175" t="s">
        <v>19</v>
      </c>
      <c r="L93" s="39"/>
      <c r="M93" s="180" t="s">
        <v>19</v>
      </c>
      <c r="N93" s="181" t="s">
        <v>48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137</v>
      </c>
      <c r="AT93" s="184" t="s">
        <v>133</v>
      </c>
      <c r="AU93" s="184" t="s">
        <v>88</v>
      </c>
      <c r="AY93" s="17" t="s">
        <v>131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85</v>
      </c>
      <c r="BK93" s="185">
        <f>ROUND(I93*H93,2)</f>
        <v>0</v>
      </c>
      <c r="BL93" s="17" t="s">
        <v>137</v>
      </c>
      <c r="BM93" s="184" t="s">
        <v>88</v>
      </c>
    </row>
    <row r="94" spans="1:65" s="2" customFormat="1" ht="48.75">
      <c r="A94" s="34"/>
      <c r="B94" s="35"/>
      <c r="C94" s="36"/>
      <c r="D94" s="186" t="s">
        <v>138</v>
      </c>
      <c r="E94" s="36"/>
      <c r="F94" s="187" t="s">
        <v>139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138</v>
      </c>
      <c r="AU94" s="17" t="s">
        <v>88</v>
      </c>
    </row>
    <row r="95" spans="1:65" s="12" customFormat="1" ht="22.9" customHeight="1">
      <c r="B95" s="157"/>
      <c r="C95" s="158"/>
      <c r="D95" s="159" t="s">
        <v>76</v>
      </c>
      <c r="E95" s="171" t="s">
        <v>140</v>
      </c>
      <c r="F95" s="171" t="s">
        <v>141</v>
      </c>
      <c r="G95" s="158"/>
      <c r="H95" s="158"/>
      <c r="I95" s="161"/>
      <c r="J95" s="172">
        <f>BK95</f>
        <v>0</v>
      </c>
      <c r="K95" s="158"/>
      <c r="L95" s="163"/>
      <c r="M95" s="164"/>
      <c r="N95" s="165"/>
      <c r="O95" s="165"/>
      <c r="P95" s="166">
        <f>SUM(P96:P112)</f>
        <v>0</v>
      </c>
      <c r="Q95" s="165"/>
      <c r="R95" s="166">
        <f>SUM(R96:R112)</f>
        <v>0</v>
      </c>
      <c r="S95" s="165"/>
      <c r="T95" s="167">
        <f>SUM(T96:T112)</f>
        <v>0</v>
      </c>
      <c r="AR95" s="168" t="s">
        <v>85</v>
      </c>
      <c r="AT95" s="169" t="s">
        <v>76</v>
      </c>
      <c r="AU95" s="169" t="s">
        <v>85</v>
      </c>
      <c r="AY95" s="168" t="s">
        <v>131</v>
      </c>
      <c r="BK95" s="170">
        <f>SUM(BK96:BK112)</f>
        <v>0</v>
      </c>
    </row>
    <row r="96" spans="1:65" s="2" customFormat="1" ht="44.25" customHeight="1">
      <c r="A96" s="34"/>
      <c r="B96" s="35"/>
      <c r="C96" s="173" t="s">
        <v>88</v>
      </c>
      <c r="D96" s="173" t="s">
        <v>133</v>
      </c>
      <c r="E96" s="174" t="s">
        <v>142</v>
      </c>
      <c r="F96" s="175" t="s">
        <v>143</v>
      </c>
      <c r="G96" s="176" t="s">
        <v>144</v>
      </c>
      <c r="H96" s="177">
        <v>252</v>
      </c>
      <c r="I96" s="178"/>
      <c r="J96" s="179">
        <f>ROUND(I96*H96,2)</f>
        <v>0</v>
      </c>
      <c r="K96" s="175" t="s">
        <v>145</v>
      </c>
      <c r="L96" s="39"/>
      <c r="M96" s="180" t="s">
        <v>19</v>
      </c>
      <c r="N96" s="181" t="s">
        <v>48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137</v>
      </c>
      <c r="AT96" s="184" t="s">
        <v>133</v>
      </c>
      <c r="AU96" s="184" t="s">
        <v>88</v>
      </c>
      <c r="AY96" s="17" t="s">
        <v>131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85</v>
      </c>
      <c r="BK96" s="185">
        <f>ROUND(I96*H96,2)</f>
        <v>0</v>
      </c>
      <c r="BL96" s="17" t="s">
        <v>137</v>
      </c>
      <c r="BM96" s="184" t="s">
        <v>137</v>
      </c>
    </row>
    <row r="97" spans="1:65" s="2" customFormat="1" ht="11.25">
      <c r="A97" s="34"/>
      <c r="B97" s="35"/>
      <c r="C97" s="36"/>
      <c r="D97" s="191" t="s">
        <v>146</v>
      </c>
      <c r="E97" s="36"/>
      <c r="F97" s="192" t="s">
        <v>147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146</v>
      </c>
      <c r="AU97" s="17" t="s">
        <v>88</v>
      </c>
    </row>
    <row r="98" spans="1:65" s="13" customFormat="1" ht="11.25">
      <c r="B98" s="193"/>
      <c r="C98" s="194"/>
      <c r="D98" s="186" t="s">
        <v>148</v>
      </c>
      <c r="E98" s="195" t="s">
        <v>19</v>
      </c>
      <c r="F98" s="196" t="s">
        <v>149</v>
      </c>
      <c r="G98" s="194"/>
      <c r="H98" s="197">
        <v>108</v>
      </c>
      <c r="I98" s="198"/>
      <c r="J98" s="194"/>
      <c r="K98" s="194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148</v>
      </c>
      <c r="AU98" s="203" t="s">
        <v>88</v>
      </c>
      <c r="AV98" s="13" t="s">
        <v>88</v>
      </c>
      <c r="AW98" s="13" t="s">
        <v>38</v>
      </c>
      <c r="AX98" s="13" t="s">
        <v>77</v>
      </c>
      <c r="AY98" s="203" t="s">
        <v>131</v>
      </c>
    </row>
    <row r="99" spans="1:65" s="13" customFormat="1" ht="11.25">
      <c r="B99" s="193"/>
      <c r="C99" s="194"/>
      <c r="D99" s="186" t="s">
        <v>148</v>
      </c>
      <c r="E99" s="195" t="s">
        <v>19</v>
      </c>
      <c r="F99" s="196" t="s">
        <v>150</v>
      </c>
      <c r="G99" s="194"/>
      <c r="H99" s="197">
        <v>144</v>
      </c>
      <c r="I99" s="198"/>
      <c r="J99" s="194"/>
      <c r="K99" s="194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148</v>
      </c>
      <c r="AU99" s="203" t="s">
        <v>88</v>
      </c>
      <c r="AV99" s="13" t="s">
        <v>88</v>
      </c>
      <c r="AW99" s="13" t="s">
        <v>38</v>
      </c>
      <c r="AX99" s="13" t="s">
        <v>77</v>
      </c>
      <c r="AY99" s="203" t="s">
        <v>131</v>
      </c>
    </row>
    <row r="100" spans="1:65" s="14" customFormat="1" ht="11.25">
      <c r="B100" s="204"/>
      <c r="C100" s="205"/>
      <c r="D100" s="186" t="s">
        <v>148</v>
      </c>
      <c r="E100" s="206" t="s">
        <v>19</v>
      </c>
      <c r="F100" s="207" t="s">
        <v>151</v>
      </c>
      <c r="G100" s="205"/>
      <c r="H100" s="208">
        <v>252</v>
      </c>
      <c r="I100" s="209"/>
      <c r="J100" s="205"/>
      <c r="K100" s="205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148</v>
      </c>
      <c r="AU100" s="214" t="s">
        <v>88</v>
      </c>
      <c r="AV100" s="14" t="s">
        <v>137</v>
      </c>
      <c r="AW100" s="14" t="s">
        <v>38</v>
      </c>
      <c r="AX100" s="14" t="s">
        <v>85</v>
      </c>
      <c r="AY100" s="214" t="s">
        <v>131</v>
      </c>
    </row>
    <row r="101" spans="1:65" s="2" customFormat="1" ht="49.15" customHeight="1">
      <c r="A101" s="34"/>
      <c r="B101" s="35"/>
      <c r="C101" s="173" t="s">
        <v>152</v>
      </c>
      <c r="D101" s="173" t="s">
        <v>133</v>
      </c>
      <c r="E101" s="174" t="s">
        <v>153</v>
      </c>
      <c r="F101" s="175" t="s">
        <v>154</v>
      </c>
      <c r="G101" s="176" t="s">
        <v>144</v>
      </c>
      <c r="H101" s="177">
        <v>45360</v>
      </c>
      <c r="I101" s="178"/>
      <c r="J101" s="179">
        <f>ROUND(I101*H101,2)</f>
        <v>0</v>
      </c>
      <c r="K101" s="175" t="s">
        <v>145</v>
      </c>
      <c r="L101" s="39"/>
      <c r="M101" s="180" t="s">
        <v>19</v>
      </c>
      <c r="N101" s="181" t="s">
        <v>48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137</v>
      </c>
      <c r="AT101" s="184" t="s">
        <v>133</v>
      </c>
      <c r="AU101" s="184" t="s">
        <v>88</v>
      </c>
      <c r="AY101" s="17" t="s">
        <v>131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85</v>
      </c>
      <c r="BK101" s="185">
        <f>ROUND(I101*H101,2)</f>
        <v>0</v>
      </c>
      <c r="BL101" s="17" t="s">
        <v>137</v>
      </c>
      <c r="BM101" s="184" t="s">
        <v>155</v>
      </c>
    </row>
    <row r="102" spans="1:65" s="2" customFormat="1" ht="11.25">
      <c r="A102" s="34"/>
      <c r="B102" s="35"/>
      <c r="C102" s="36"/>
      <c r="D102" s="191" t="s">
        <v>146</v>
      </c>
      <c r="E102" s="36"/>
      <c r="F102" s="192" t="s">
        <v>156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146</v>
      </c>
      <c r="AU102" s="17" t="s">
        <v>88</v>
      </c>
    </row>
    <row r="103" spans="1:65" s="13" customFormat="1" ht="11.25">
      <c r="B103" s="193"/>
      <c r="C103" s="194"/>
      <c r="D103" s="186" t="s">
        <v>148</v>
      </c>
      <c r="E103" s="195" t="s">
        <v>19</v>
      </c>
      <c r="F103" s="196" t="s">
        <v>157</v>
      </c>
      <c r="G103" s="194"/>
      <c r="H103" s="197">
        <v>45360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148</v>
      </c>
      <c r="AU103" s="203" t="s">
        <v>88</v>
      </c>
      <c r="AV103" s="13" t="s">
        <v>88</v>
      </c>
      <c r="AW103" s="13" t="s">
        <v>38</v>
      </c>
      <c r="AX103" s="13" t="s">
        <v>77</v>
      </c>
      <c r="AY103" s="203" t="s">
        <v>131</v>
      </c>
    </row>
    <row r="104" spans="1:65" s="14" customFormat="1" ht="11.25">
      <c r="B104" s="204"/>
      <c r="C104" s="205"/>
      <c r="D104" s="186" t="s">
        <v>148</v>
      </c>
      <c r="E104" s="206" t="s">
        <v>19</v>
      </c>
      <c r="F104" s="207" t="s">
        <v>151</v>
      </c>
      <c r="G104" s="205"/>
      <c r="H104" s="208">
        <v>45360</v>
      </c>
      <c r="I104" s="209"/>
      <c r="J104" s="205"/>
      <c r="K104" s="205"/>
      <c r="L104" s="210"/>
      <c r="M104" s="211"/>
      <c r="N104" s="212"/>
      <c r="O104" s="212"/>
      <c r="P104" s="212"/>
      <c r="Q104" s="212"/>
      <c r="R104" s="212"/>
      <c r="S104" s="212"/>
      <c r="T104" s="213"/>
      <c r="AT104" s="214" t="s">
        <v>148</v>
      </c>
      <c r="AU104" s="214" t="s">
        <v>88</v>
      </c>
      <c r="AV104" s="14" t="s">
        <v>137</v>
      </c>
      <c r="AW104" s="14" t="s">
        <v>38</v>
      </c>
      <c r="AX104" s="14" t="s">
        <v>85</v>
      </c>
      <c r="AY104" s="214" t="s">
        <v>131</v>
      </c>
    </row>
    <row r="105" spans="1:65" s="2" customFormat="1" ht="44.25" customHeight="1">
      <c r="A105" s="34"/>
      <c r="B105" s="35"/>
      <c r="C105" s="173" t="s">
        <v>137</v>
      </c>
      <c r="D105" s="173" t="s">
        <v>133</v>
      </c>
      <c r="E105" s="174" t="s">
        <v>158</v>
      </c>
      <c r="F105" s="175" t="s">
        <v>159</v>
      </c>
      <c r="G105" s="176" t="s">
        <v>144</v>
      </c>
      <c r="H105" s="177">
        <v>252</v>
      </c>
      <c r="I105" s="178"/>
      <c r="J105" s="179">
        <f>ROUND(I105*H105,2)</f>
        <v>0</v>
      </c>
      <c r="K105" s="175" t="s">
        <v>145</v>
      </c>
      <c r="L105" s="39"/>
      <c r="M105" s="180" t="s">
        <v>19</v>
      </c>
      <c r="N105" s="181" t="s">
        <v>48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137</v>
      </c>
      <c r="AT105" s="184" t="s">
        <v>133</v>
      </c>
      <c r="AU105" s="184" t="s">
        <v>88</v>
      </c>
      <c r="AY105" s="17" t="s">
        <v>131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85</v>
      </c>
      <c r="BK105" s="185">
        <f>ROUND(I105*H105,2)</f>
        <v>0</v>
      </c>
      <c r="BL105" s="17" t="s">
        <v>137</v>
      </c>
      <c r="BM105" s="184" t="s">
        <v>160</v>
      </c>
    </row>
    <row r="106" spans="1:65" s="2" customFormat="1" ht="11.25">
      <c r="A106" s="34"/>
      <c r="B106" s="35"/>
      <c r="C106" s="36"/>
      <c r="D106" s="191" t="s">
        <v>146</v>
      </c>
      <c r="E106" s="36"/>
      <c r="F106" s="192" t="s">
        <v>161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146</v>
      </c>
      <c r="AU106" s="17" t="s">
        <v>88</v>
      </c>
    </row>
    <row r="107" spans="1:65" s="2" customFormat="1" ht="33" customHeight="1">
      <c r="A107" s="34"/>
      <c r="B107" s="35"/>
      <c r="C107" s="173" t="s">
        <v>162</v>
      </c>
      <c r="D107" s="173" t="s">
        <v>133</v>
      </c>
      <c r="E107" s="174" t="s">
        <v>163</v>
      </c>
      <c r="F107" s="175" t="s">
        <v>164</v>
      </c>
      <c r="G107" s="176" t="s">
        <v>144</v>
      </c>
      <c r="H107" s="177">
        <v>742.5</v>
      </c>
      <c r="I107" s="178"/>
      <c r="J107" s="179">
        <f>ROUND(I107*H107,2)</f>
        <v>0</v>
      </c>
      <c r="K107" s="175" t="s">
        <v>145</v>
      </c>
      <c r="L107" s="39"/>
      <c r="M107" s="180" t="s">
        <v>19</v>
      </c>
      <c r="N107" s="181" t="s">
        <v>48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137</v>
      </c>
      <c r="AT107" s="184" t="s">
        <v>133</v>
      </c>
      <c r="AU107" s="184" t="s">
        <v>88</v>
      </c>
      <c r="AY107" s="17" t="s">
        <v>131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85</v>
      </c>
      <c r="BK107" s="185">
        <f>ROUND(I107*H107,2)</f>
        <v>0</v>
      </c>
      <c r="BL107" s="17" t="s">
        <v>137</v>
      </c>
      <c r="BM107" s="184" t="s">
        <v>165</v>
      </c>
    </row>
    <row r="108" spans="1:65" s="2" customFormat="1" ht="11.25">
      <c r="A108" s="34"/>
      <c r="B108" s="35"/>
      <c r="C108" s="36"/>
      <c r="D108" s="191" t="s">
        <v>146</v>
      </c>
      <c r="E108" s="36"/>
      <c r="F108" s="192" t="s">
        <v>166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146</v>
      </c>
      <c r="AU108" s="17" t="s">
        <v>88</v>
      </c>
    </row>
    <row r="109" spans="1:65" s="2" customFormat="1" ht="48.75">
      <c r="A109" s="34"/>
      <c r="B109" s="35"/>
      <c r="C109" s="36"/>
      <c r="D109" s="186" t="s">
        <v>138</v>
      </c>
      <c r="E109" s="36"/>
      <c r="F109" s="187" t="s">
        <v>167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138</v>
      </c>
      <c r="AU109" s="17" t="s">
        <v>88</v>
      </c>
    </row>
    <row r="110" spans="1:65" s="13" customFormat="1" ht="11.25">
      <c r="B110" s="193"/>
      <c r="C110" s="194"/>
      <c r="D110" s="186" t="s">
        <v>148</v>
      </c>
      <c r="E110" s="195" t="s">
        <v>19</v>
      </c>
      <c r="F110" s="196" t="s">
        <v>168</v>
      </c>
      <c r="G110" s="194"/>
      <c r="H110" s="197">
        <v>330</v>
      </c>
      <c r="I110" s="198"/>
      <c r="J110" s="194"/>
      <c r="K110" s="194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148</v>
      </c>
      <c r="AU110" s="203" t="s">
        <v>88</v>
      </c>
      <c r="AV110" s="13" t="s">
        <v>88</v>
      </c>
      <c r="AW110" s="13" t="s">
        <v>38</v>
      </c>
      <c r="AX110" s="13" t="s">
        <v>77</v>
      </c>
      <c r="AY110" s="203" t="s">
        <v>131</v>
      </c>
    </row>
    <row r="111" spans="1:65" s="13" customFormat="1" ht="11.25">
      <c r="B111" s="193"/>
      <c r="C111" s="194"/>
      <c r="D111" s="186" t="s">
        <v>148</v>
      </c>
      <c r="E111" s="195" t="s">
        <v>19</v>
      </c>
      <c r="F111" s="196" t="s">
        <v>169</v>
      </c>
      <c r="G111" s="194"/>
      <c r="H111" s="197">
        <v>412.5</v>
      </c>
      <c r="I111" s="198"/>
      <c r="J111" s="194"/>
      <c r="K111" s="194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148</v>
      </c>
      <c r="AU111" s="203" t="s">
        <v>88</v>
      </c>
      <c r="AV111" s="13" t="s">
        <v>88</v>
      </c>
      <c r="AW111" s="13" t="s">
        <v>38</v>
      </c>
      <c r="AX111" s="13" t="s">
        <v>77</v>
      </c>
      <c r="AY111" s="203" t="s">
        <v>131</v>
      </c>
    </row>
    <row r="112" spans="1:65" s="14" customFormat="1" ht="11.25">
      <c r="B112" s="204"/>
      <c r="C112" s="205"/>
      <c r="D112" s="186" t="s">
        <v>148</v>
      </c>
      <c r="E112" s="206" t="s">
        <v>19</v>
      </c>
      <c r="F112" s="207" t="s">
        <v>151</v>
      </c>
      <c r="G112" s="205"/>
      <c r="H112" s="208">
        <v>742.5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148</v>
      </c>
      <c r="AU112" s="214" t="s">
        <v>88</v>
      </c>
      <c r="AV112" s="14" t="s">
        <v>137</v>
      </c>
      <c r="AW112" s="14" t="s">
        <v>38</v>
      </c>
      <c r="AX112" s="14" t="s">
        <v>85</v>
      </c>
      <c r="AY112" s="214" t="s">
        <v>131</v>
      </c>
    </row>
    <row r="113" spans="1:65" s="12" customFormat="1" ht="22.9" customHeight="1">
      <c r="B113" s="157"/>
      <c r="C113" s="158"/>
      <c r="D113" s="159" t="s">
        <v>76</v>
      </c>
      <c r="E113" s="171" t="s">
        <v>170</v>
      </c>
      <c r="F113" s="171" t="s">
        <v>171</v>
      </c>
      <c r="G113" s="158"/>
      <c r="H113" s="158"/>
      <c r="I113" s="161"/>
      <c r="J113" s="172">
        <f>BK113</f>
        <v>0</v>
      </c>
      <c r="K113" s="158"/>
      <c r="L113" s="163"/>
      <c r="M113" s="164"/>
      <c r="N113" s="165"/>
      <c r="O113" s="165"/>
      <c r="P113" s="166">
        <f>SUM(P114:P126)</f>
        <v>0</v>
      </c>
      <c r="Q113" s="165"/>
      <c r="R113" s="166">
        <f>SUM(R114:R126)</f>
        <v>0</v>
      </c>
      <c r="S113" s="165"/>
      <c r="T113" s="167">
        <f>SUM(T114:T126)</f>
        <v>0</v>
      </c>
      <c r="AR113" s="168" t="s">
        <v>85</v>
      </c>
      <c r="AT113" s="169" t="s">
        <v>76</v>
      </c>
      <c r="AU113" s="169" t="s">
        <v>85</v>
      </c>
      <c r="AY113" s="168" t="s">
        <v>131</v>
      </c>
      <c r="BK113" s="170">
        <f>SUM(BK114:BK126)</f>
        <v>0</v>
      </c>
    </row>
    <row r="114" spans="1:65" s="2" customFormat="1" ht="55.5" customHeight="1">
      <c r="A114" s="34"/>
      <c r="B114" s="35"/>
      <c r="C114" s="173" t="s">
        <v>155</v>
      </c>
      <c r="D114" s="173" t="s">
        <v>133</v>
      </c>
      <c r="E114" s="174" t="s">
        <v>172</v>
      </c>
      <c r="F114" s="175" t="s">
        <v>173</v>
      </c>
      <c r="G114" s="176" t="s">
        <v>136</v>
      </c>
      <c r="H114" s="177">
        <v>25.3</v>
      </c>
      <c r="I114" s="178"/>
      <c r="J114" s="179">
        <f>ROUND(I114*H114,2)</f>
        <v>0</v>
      </c>
      <c r="K114" s="175" t="s">
        <v>145</v>
      </c>
      <c r="L114" s="39"/>
      <c r="M114" s="180" t="s">
        <v>19</v>
      </c>
      <c r="N114" s="181" t="s">
        <v>48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137</v>
      </c>
      <c r="AT114" s="184" t="s">
        <v>133</v>
      </c>
      <c r="AU114" s="184" t="s">
        <v>88</v>
      </c>
      <c r="AY114" s="17" t="s">
        <v>131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85</v>
      </c>
      <c r="BK114" s="185">
        <f>ROUND(I114*H114,2)</f>
        <v>0</v>
      </c>
      <c r="BL114" s="17" t="s">
        <v>137</v>
      </c>
      <c r="BM114" s="184" t="s">
        <v>174</v>
      </c>
    </row>
    <row r="115" spans="1:65" s="2" customFormat="1" ht="11.25">
      <c r="A115" s="34"/>
      <c r="B115" s="35"/>
      <c r="C115" s="36"/>
      <c r="D115" s="191" t="s">
        <v>146</v>
      </c>
      <c r="E115" s="36"/>
      <c r="F115" s="192" t="s">
        <v>175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146</v>
      </c>
      <c r="AU115" s="17" t="s">
        <v>88</v>
      </c>
    </row>
    <row r="116" spans="1:65" s="13" customFormat="1" ht="11.25">
      <c r="B116" s="193"/>
      <c r="C116" s="194"/>
      <c r="D116" s="186" t="s">
        <v>148</v>
      </c>
      <c r="E116" s="195" t="s">
        <v>19</v>
      </c>
      <c r="F116" s="196" t="s">
        <v>176</v>
      </c>
      <c r="G116" s="194"/>
      <c r="H116" s="197">
        <v>22</v>
      </c>
      <c r="I116" s="198"/>
      <c r="J116" s="194"/>
      <c r="K116" s="194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148</v>
      </c>
      <c r="AU116" s="203" t="s">
        <v>88</v>
      </c>
      <c r="AV116" s="13" t="s">
        <v>88</v>
      </c>
      <c r="AW116" s="13" t="s">
        <v>38</v>
      </c>
      <c r="AX116" s="13" t="s">
        <v>77</v>
      </c>
      <c r="AY116" s="203" t="s">
        <v>131</v>
      </c>
    </row>
    <row r="117" spans="1:65" s="13" customFormat="1" ht="11.25">
      <c r="B117" s="193"/>
      <c r="C117" s="194"/>
      <c r="D117" s="186" t="s">
        <v>148</v>
      </c>
      <c r="E117" s="195" t="s">
        <v>19</v>
      </c>
      <c r="F117" s="196" t="s">
        <v>177</v>
      </c>
      <c r="G117" s="194"/>
      <c r="H117" s="197">
        <v>0.4</v>
      </c>
      <c r="I117" s="198"/>
      <c r="J117" s="194"/>
      <c r="K117" s="194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148</v>
      </c>
      <c r="AU117" s="203" t="s">
        <v>88</v>
      </c>
      <c r="AV117" s="13" t="s">
        <v>88</v>
      </c>
      <c r="AW117" s="13" t="s">
        <v>38</v>
      </c>
      <c r="AX117" s="13" t="s">
        <v>77</v>
      </c>
      <c r="AY117" s="203" t="s">
        <v>131</v>
      </c>
    </row>
    <row r="118" spans="1:65" s="13" customFormat="1" ht="11.25">
      <c r="B118" s="193"/>
      <c r="C118" s="194"/>
      <c r="D118" s="186" t="s">
        <v>148</v>
      </c>
      <c r="E118" s="195" t="s">
        <v>19</v>
      </c>
      <c r="F118" s="196" t="s">
        <v>178</v>
      </c>
      <c r="G118" s="194"/>
      <c r="H118" s="197">
        <v>2.4</v>
      </c>
      <c r="I118" s="198"/>
      <c r="J118" s="194"/>
      <c r="K118" s="194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148</v>
      </c>
      <c r="AU118" s="203" t="s">
        <v>88</v>
      </c>
      <c r="AV118" s="13" t="s">
        <v>88</v>
      </c>
      <c r="AW118" s="13" t="s">
        <v>38</v>
      </c>
      <c r="AX118" s="13" t="s">
        <v>77</v>
      </c>
      <c r="AY118" s="203" t="s">
        <v>131</v>
      </c>
    </row>
    <row r="119" spans="1:65" s="13" customFormat="1" ht="11.25">
      <c r="B119" s="193"/>
      <c r="C119" s="194"/>
      <c r="D119" s="186" t="s">
        <v>148</v>
      </c>
      <c r="E119" s="195" t="s">
        <v>19</v>
      </c>
      <c r="F119" s="196" t="s">
        <v>179</v>
      </c>
      <c r="G119" s="194"/>
      <c r="H119" s="197">
        <v>0.5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148</v>
      </c>
      <c r="AU119" s="203" t="s">
        <v>88</v>
      </c>
      <c r="AV119" s="13" t="s">
        <v>88</v>
      </c>
      <c r="AW119" s="13" t="s">
        <v>38</v>
      </c>
      <c r="AX119" s="13" t="s">
        <v>77</v>
      </c>
      <c r="AY119" s="203" t="s">
        <v>131</v>
      </c>
    </row>
    <row r="120" spans="1:65" s="14" customFormat="1" ht="11.25">
      <c r="B120" s="204"/>
      <c r="C120" s="205"/>
      <c r="D120" s="186" t="s">
        <v>148</v>
      </c>
      <c r="E120" s="206" t="s">
        <v>19</v>
      </c>
      <c r="F120" s="207" t="s">
        <v>151</v>
      </c>
      <c r="G120" s="205"/>
      <c r="H120" s="208">
        <v>25.299999999999997</v>
      </c>
      <c r="I120" s="209"/>
      <c r="J120" s="205"/>
      <c r="K120" s="205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148</v>
      </c>
      <c r="AU120" s="214" t="s">
        <v>88</v>
      </c>
      <c r="AV120" s="14" t="s">
        <v>137</v>
      </c>
      <c r="AW120" s="14" t="s">
        <v>38</v>
      </c>
      <c r="AX120" s="14" t="s">
        <v>85</v>
      </c>
      <c r="AY120" s="214" t="s">
        <v>131</v>
      </c>
    </row>
    <row r="121" spans="1:65" s="2" customFormat="1" ht="37.9" customHeight="1">
      <c r="A121" s="34"/>
      <c r="B121" s="35"/>
      <c r="C121" s="173" t="s">
        <v>180</v>
      </c>
      <c r="D121" s="173" t="s">
        <v>133</v>
      </c>
      <c r="E121" s="174" t="s">
        <v>181</v>
      </c>
      <c r="F121" s="175" t="s">
        <v>182</v>
      </c>
      <c r="G121" s="176" t="s">
        <v>136</v>
      </c>
      <c r="H121" s="177">
        <v>24.3</v>
      </c>
      <c r="I121" s="178"/>
      <c r="J121" s="179">
        <f>ROUND(I121*H121,2)</f>
        <v>0</v>
      </c>
      <c r="K121" s="175" t="s">
        <v>145</v>
      </c>
      <c r="L121" s="39"/>
      <c r="M121" s="180" t="s">
        <v>19</v>
      </c>
      <c r="N121" s="181" t="s">
        <v>48</v>
      </c>
      <c r="O121" s="64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137</v>
      </c>
      <c r="AT121" s="184" t="s">
        <v>133</v>
      </c>
      <c r="AU121" s="184" t="s">
        <v>88</v>
      </c>
      <c r="AY121" s="17" t="s">
        <v>131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85</v>
      </c>
      <c r="BK121" s="185">
        <f>ROUND(I121*H121,2)</f>
        <v>0</v>
      </c>
      <c r="BL121" s="17" t="s">
        <v>137</v>
      </c>
      <c r="BM121" s="184" t="s">
        <v>183</v>
      </c>
    </row>
    <row r="122" spans="1:65" s="2" customFormat="1" ht="11.25">
      <c r="A122" s="34"/>
      <c r="B122" s="35"/>
      <c r="C122" s="36"/>
      <c r="D122" s="191" t="s">
        <v>146</v>
      </c>
      <c r="E122" s="36"/>
      <c r="F122" s="192" t="s">
        <v>184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146</v>
      </c>
      <c r="AU122" s="17" t="s">
        <v>88</v>
      </c>
    </row>
    <row r="123" spans="1:65" s="2" customFormat="1" ht="49.15" customHeight="1">
      <c r="A123" s="34"/>
      <c r="B123" s="35"/>
      <c r="C123" s="173" t="s">
        <v>160</v>
      </c>
      <c r="D123" s="173" t="s">
        <v>133</v>
      </c>
      <c r="E123" s="174" t="s">
        <v>185</v>
      </c>
      <c r="F123" s="175" t="s">
        <v>186</v>
      </c>
      <c r="G123" s="176" t="s">
        <v>136</v>
      </c>
      <c r="H123" s="177">
        <v>461.7</v>
      </c>
      <c r="I123" s="178"/>
      <c r="J123" s="179">
        <f>ROUND(I123*H123,2)</f>
        <v>0</v>
      </c>
      <c r="K123" s="175" t="s">
        <v>145</v>
      </c>
      <c r="L123" s="39"/>
      <c r="M123" s="180" t="s">
        <v>19</v>
      </c>
      <c r="N123" s="181" t="s">
        <v>48</v>
      </c>
      <c r="O123" s="64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137</v>
      </c>
      <c r="AT123" s="184" t="s">
        <v>133</v>
      </c>
      <c r="AU123" s="184" t="s">
        <v>88</v>
      </c>
      <c r="AY123" s="17" t="s">
        <v>131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85</v>
      </c>
      <c r="BK123" s="185">
        <f>ROUND(I123*H123,2)</f>
        <v>0</v>
      </c>
      <c r="BL123" s="17" t="s">
        <v>137</v>
      </c>
      <c r="BM123" s="184" t="s">
        <v>187</v>
      </c>
    </row>
    <row r="124" spans="1:65" s="2" customFormat="1" ht="11.25">
      <c r="A124" s="34"/>
      <c r="B124" s="35"/>
      <c r="C124" s="36"/>
      <c r="D124" s="191" t="s">
        <v>146</v>
      </c>
      <c r="E124" s="36"/>
      <c r="F124" s="192" t="s">
        <v>188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146</v>
      </c>
      <c r="AU124" s="17" t="s">
        <v>88</v>
      </c>
    </row>
    <row r="125" spans="1:65" s="13" customFormat="1" ht="11.25">
      <c r="B125" s="193"/>
      <c r="C125" s="194"/>
      <c r="D125" s="186" t="s">
        <v>148</v>
      </c>
      <c r="E125" s="195" t="s">
        <v>19</v>
      </c>
      <c r="F125" s="196" t="s">
        <v>189</v>
      </c>
      <c r="G125" s="194"/>
      <c r="H125" s="197">
        <v>461.7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148</v>
      </c>
      <c r="AU125" s="203" t="s">
        <v>88</v>
      </c>
      <c r="AV125" s="13" t="s">
        <v>88</v>
      </c>
      <c r="AW125" s="13" t="s">
        <v>38</v>
      </c>
      <c r="AX125" s="13" t="s">
        <v>77</v>
      </c>
      <c r="AY125" s="203" t="s">
        <v>131</v>
      </c>
    </row>
    <row r="126" spans="1:65" s="14" customFormat="1" ht="11.25">
      <c r="B126" s="204"/>
      <c r="C126" s="205"/>
      <c r="D126" s="186" t="s">
        <v>148</v>
      </c>
      <c r="E126" s="206" t="s">
        <v>19</v>
      </c>
      <c r="F126" s="207" t="s">
        <v>151</v>
      </c>
      <c r="G126" s="205"/>
      <c r="H126" s="208">
        <v>461.7</v>
      </c>
      <c r="I126" s="209"/>
      <c r="J126" s="205"/>
      <c r="K126" s="205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148</v>
      </c>
      <c r="AU126" s="214" t="s">
        <v>88</v>
      </c>
      <c r="AV126" s="14" t="s">
        <v>137</v>
      </c>
      <c r="AW126" s="14" t="s">
        <v>38</v>
      </c>
      <c r="AX126" s="14" t="s">
        <v>85</v>
      </c>
      <c r="AY126" s="214" t="s">
        <v>131</v>
      </c>
    </row>
    <row r="127" spans="1:65" s="12" customFormat="1" ht="25.9" customHeight="1">
      <c r="B127" s="157"/>
      <c r="C127" s="158"/>
      <c r="D127" s="159" t="s">
        <v>76</v>
      </c>
      <c r="E127" s="160" t="s">
        <v>190</v>
      </c>
      <c r="F127" s="160" t="s">
        <v>191</v>
      </c>
      <c r="G127" s="158"/>
      <c r="H127" s="158"/>
      <c r="I127" s="161"/>
      <c r="J127" s="162">
        <f>BK127</f>
        <v>0</v>
      </c>
      <c r="K127" s="158"/>
      <c r="L127" s="163"/>
      <c r="M127" s="164"/>
      <c r="N127" s="165"/>
      <c r="O127" s="165"/>
      <c r="P127" s="166">
        <f>P128+P166</f>
        <v>0</v>
      </c>
      <c r="Q127" s="165"/>
      <c r="R127" s="166">
        <f>R128+R166</f>
        <v>0</v>
      </c>
      <c r="S127" s="165"/>
      <c r="T127" s="167">
        <f>T128+T166</f>
        <v>0</v>
      </c>
      <c r="AR127" s="168" t="s">
        <v>88</v>
      </c>
      <c r="AT127" s="169" t="s">
        <v>76</v>
      </c>
      <c r="AU127" s="169" t="s">
        <v>77</v>
      </c>
      <c r="AY127" s="168" t="s">
        <v>131</v>
      </c>
      <c r="BK127" s="170">
        <f>BK128+BK166</f>
        <v>0</v>
      </c>
    </row>
    <row r="128" spans="1:65" s="12" customFormat="1" ht="22.9" customHeight="1">
      <c r="B128" s="157"/>
      <c r="C128" s="158"/>
      <c r="D128" s="159" t="s">
        <v>76</v>
      </c>
      <c r="E128" s="171" t="s">
        <v>192</v>
      </c>
      <c r="F128" s="171" t="s">
        <v>193</v>
      </c>
      <c r="G128" s="158"/>
      <c r="H128" s="158"/>
      <c r="I128" s="161"/>
      <c r="J128" s="172">
        <f>BK128</f>
        <v>0</v>
      </c>
      <c r="K128" s="158"/>
      <c r="L128" s="163"/>
      <c r="M128" s="164"/>
      <c r="N128" s="165"/>
      <c r="O128" s="165"/>
      <c r="P128" s="166">
        <f>SUM(P129:P165)</f>
        <v>0</v>
      </c>
      <c r="Q128" s="165"/>
      <c r="R128" s="166">
        <f>SUM(R129:R165)</f>
        <v>0</v>
      </c>
      <c r="S128" s="165"/>
      <c r="T128" s="167">
        <f>SUM(T129:T165)</f>
        <v>0</v>
      </c>
      <c r="AR128" s="168" t="s">
        <v>88</v>
      </c>
      <c r="AT128" s="169" t="s">
        <v>76</v>
      </c>
      <c r="AU128" s="169" t="s">
        <v>85</v>
      </c>
      <c r="AY128" s="168" t="s">
        <v>131</v>
      </c>
      <c r="BK128" s="170">
        <f>SUM(BK129:BK165)</f>
        <v>0</v>
      </c>
    </row>
    <row r="129" spans="1:65" s="2" customFormat="1" ht="16.5" customHeight="1">
      <c r="A129" s="34"/>
      <c r="B129" s="35"/>
      <c r="C129" s="173" t="s">
        <v>140</v>
      </c>
      <c r="D129" s="173" t="s">
        <v>133</v>
      </c>
      <c r="E129" s="174" t="s">
        <v>194</v>
      </c>
      <c r="F129" s="175" t="s">
        <v>195</v>
      </c>
      <c r="G129" s="176" t="s">
        <v>196</v>
      </c>
      <c r="H129" s="177">
        <v>1</v>
      </c>
      <c r="I129" s="178"/>
      <c r="J129" s="179">
        <f>ROUND(I129*H129,2)</f>
        <v>0</v>
      </c>
      <c r="K129" s="175" t="s">
        <v>19</v>
      </c>
      <c r="L129" s="39"/>
      <c r="M129" s="180" t="s">
        <v>19</v>
      </c>
      <c r="N129" s="181" t="s">
        <v>48</v>
      </c>
      <c r="O129" s="64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187</v>
      </c>
      <c r="AT129" s="184" t="s">
        <v>133</v>
      </c>
      <c r="AU129" s="184" t="s">
        <v>88</v>
      </c>
      <c r="AY129" s="17" t="s">
        <v>131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7" t="s">
        <v>85</v>
      </c>
      <c r="BK129" s="185">
        <f>ROUND(I129*H129,2)</f>
        <v>0</v>
      </c>
      <c r="BL129" s="17" t="s">
        <v>187</v>
      </c>
      <c r="BM129" s="184" t="s">
        <v>197</v>
      </c>
    </row>
    <row r="130" spans="1:65" s="2" customFormat="1" ht="292.5">
      <c r="A130" s="34"/>
      <c r="B130" s="35"/>
      <c r="C130" s="36"/>
      <c r="D130" s="186" t="s">
        <v>138</v>
      </c>
      <c r="E130" s="36"/>
      <c r="F130" s="187" t="s">
        <v>379</v>
      </c>
      <c r="G130" s="36"/>
      <c r="H130" s="36"/>
      <c r="I130" s="188"/>
      <c r="J130" s="36"/>
      <c r="K130" s="36"/>
      <c r="L130" s="39"/>
      <c r="M130" s="189"/>
      <c r="N130" s="190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138</v>
      </c>
      <c r="AU130" s="17" t="s">
        <v>88</v>
      </c>
    </row>
    <row r="131" spans="1:65" s="2" customFormat="1" ht="16.5" customHeight="1">
      <c r="A131" s="34"/>
      <c r="B131" s="35"/>
      <c r="C131" s="215" t="s">
        <v>165</v>
      </c>
      <c r="D131" s="215" t="s">
        <v>199</v>
      </c>
      <c r="E131" s="216" t="s">
        <v>200</v>
      </c>
      <c r="F131" s="217" t="s">
        <v>201</v>
      </c>
      <c r="G131" s="218" t="s">
        <v>202</v>
      </c>
      <c r="H131" s="219">
        <v>3960</v>
      </c>
      <c r="I131" s="220"/>
      <c r="J131" s="221">
        <f>ROUND(I131*H131,2)</f>
        <v>0</v>
      </c>
      <c r="K131" s="217" t="s">
        <v>19</v>
      </c>
      <c r="L131" s="222"/>
      <c r="M131" s="223" t="s">
        <v>19</v>
      </c>
      <c r="N131" s="224" t="s">
        <v>48</v>
      </c>
      <c r="O131" s="64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203</v>
      </c>
      <c r="AT131" s="184" t="s">
        <v>199</v>
      </c>
      <c r="AU131" s="184" t="s">
        <v>88</v>
      </c>
      <c r="AY131" s="17" t="s">
        <v>131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7" t="s">
        <v>85</v>
      </c>
      <c r="BK131" s="185">
        <f>ROUND(I131*H131,2)</f>
        <v>0</v>
      </c>
      <c r="BL131" s="17" t="s">
        <v>187</v>
      </c>
      <c r="BM131" s="184" t="s">
        <v>204</v>
      </c>
    </row>
    <row r="132" spans="1:65" s="2" customFormat="1" ht="78">
      <c r="A132" s="34"/>
      <c r="B132" s="35"/>
      <c r="C132" s="36"/>
      <c r="D132" s="186" t="s">
        <v>138</v>
      </c>
      <c r="E132" s="36"/>
      <c r="F132" s="187" t="s">
        <v>205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138</v>
      </c>
      <c r="AU132" s="17" t="s">
        <v>88</v>
      </c>
    </row>
    <row r="133" spans="1:65" s="13" customFormat="1" ht="11.25">
      <c r="B133" s="193"/>
      <c r="C133" s="194"/>
      <c r="D133" s="186" t="s">
        <v>148</v>
      </c>
      <c r="E133" s="195" t="s">
        <v>19</v>
      </c>
      <c r="F133" s="196" t="s">
        <v>206</v>
      </c>
      <c r="G133" s="194"/>
      <c r="H133" s="197">
        <v>3300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148</v>
      </c>
      <c r="AU133" s="203" t="s">
        <v>88</v>
      </c>
      <c r="AV133" s="13" t="s">
        <v>88</v>
      </c>
      <c r="AW133" s="13" t="s">
        <v>38</v>
      </c>
      <c r="AX133" s="13" t="s">
        <v>77</v>
      </c>
      <c r="AY133" s="203" t="s">
        <v>131</v>
      </c>
    </row>
    <row r="134" spans="1:65" s="13" customFormat="1" ht="11.25">
      <c r="B134" s="193"/>
      <c r="C134" s="194"/>
      <c r="D134" s="186" t="s">
        <v>148</v>
      </c>
      <c r="E134" s="195" t="s">
        <v>19</v>
      </c>
      <c r="F134" s="196" t="s">
        <v>207</v>
      </c>
      <c r="G134" s="194"/>
      <c r="H134" s="197">
        <v>600</v>
      </c>
      <c r="I134" s="198"/>
      <c r="J134" s="194"/>
      <c r="K134" s="194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148</v>
      </c>
      <c r="AU134" s="203" t="s">
        <v>88</v>
      </c>
      <c r="AV134" s="13" t="s">
        <v>88</v>
      </c>
      <c r="AW134" s="13" t="s">
        <v>38</v>
      </c>
      <c r="AX134" s="13" t="s">
        <v>77</v>
      </c>
      <c r="AY134" s="203" t="s">
        <v>131</v>
      </c>
    </row>
    <row r="135" spans="1:65" s="13" customFormat="1" ht="11.25">
      <c r="B135" s="193"/>
      <c r="C135" s="194"/>
      <c r="D135" s="186" t="s">
        <v>148</v>
      </c>
      <c r="E135" s="195" t="s">
        <v>19</v>
      </c>
      <c r="F135" s="196" t="s">
        <v>208</v>
      </c>
      <c r="G135" s="194"/>
      <c r="H135" s="197">
        <v>60</v>
      </c>
      <c r="I135" s="198"/>
      <c r="J135" s="194"/>
      <c r="K135" s="194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148</v>
      </c>
      <c r="AU135" s="203" t="s">
        <v>88</v>
      </c>
      <c r="AV135" s="13" t="s">
        <v>88</v>
      </c>
      <c r="AW135" s="13" t="s">
        <v>38</v>
      </c>
      <c r="AX135" s="13" t="s">
        <v>77</v>
      </c>
      <c r="AY135" s="203" t="s">
        <v>131</v>
      </c>
    </row>
    <row r="136" spans="1:65" s="14" customFormat="1" ht="11.25">
      <c r="B136" s="204"/>
      <c r="C136" s="205"/>
      <c r="D136" s="186" t="s">
        <v>148</v>
      </c>
      <c r="E136" s="206" t="s">
        <v>19</v>
      </c>
      <c r="F136" s="207" t="s">
        <v>151</v>
      </c>
      <c r="G136" s="205"/>
      <c r="H136" s="208">
        <v>3960</v>
      </c>
      <c r="I136" s="209"/>
      <c r="J136" s="205"/>
      <c r="K136" s="205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148</v>
      </c>
      <c r="AU136" s="214" t="s">
        <v>88</v>
      </c>
      <c r="AV136" s="14" t="s">
        <v>137</v>
      </c>
      <c r="AW136" s="14" t="s">
        <v>38</v>
      </c>
      <c r="AX136" s="14" t="s">
        <v>85</v>
      </c>
      <c r="AY136" s="214" t="s">
        <v>131</v>
      </c>
    </row>
    <row r="137" spans="1:65" s="2" customFormat="1" ht="16.5" customHeight="1">
      <c r="A137" s="34"/>
      <c r="B137" s="35"/>
      <c r="C137" s="215" t="s">
        <v>209</v>
      </c>
      <c r="D137" s="215" t="s">
        <v>199</v>
      </c>
      <c r="E137" s="216" t="s">
        <v>210</v>
      </c>
      <c r="F137" s="217" t="s">
        <v>211</v>
      </c>
      <c r="G137" s="218" t="s">
        <v>202</v>
      </c>
      <c r="H137" s="219">
        <v>470</v>
      </c>
      <c r="I137" s="220"/>
      <c r="J137" s="221">
        <f>ROUND(I137*H137,2)</f>
        <v>0</v>
      </c>
      <c r="K137" s="217" t="s">
        <v>19</v>
      </c>
      <c r="L137" s="222"/>
      <c r="M137" s="223" t="s">
        <v>19</v>
      </c>
      <c r="N137" s="224" t="s">
        <v>48</v>
      </c>
      <c r="O137" s="64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203</v>
      </c>
      <c r="AT137" s="184" t="s">
        <v>199</v>
      </c>
      <c r="AU137" s="184" t="s">
        <v>88</v>
      </c>
      <c r="AY137" s="17" t="s">
        <v>131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85</v>
      </c>
      <c r="BK137" s="185">
        <f>ROUND(I137*H137,2)</f>
        <v>0</v>
      </c>
      <c r="BL137" s="17" t="s">
        <v>187</v>
      </c>
      <c r="BM137" s="184" t="s">
        <v>212</v>
      </c>
    </row>
    <row r="138" spans="1:65" s="2" customFormat="1" ht="68.25">
      <c r="A138" s="34"/>
      <c r="B138" s="35"/>
      <c r="C138" s="36"/>
      <c r="D138" s="186" t="s">
        <v>138</v>
      </c>
      <c r="E138" s="36"/>
      <c r="F138" s="187" t="s">
        <v>213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138</v>
      </c>
      <c r="AU138" s="17" t="s">
        <v>88</v>
      </c>
    </row>
    <row r="139" spans="1:65" s="13" customFormat="1" ht="11.25">
      <c r="B139" s="193"/>
      <c r="C139" s="194"/>
      <c r="D139" s="186" t="s">
        <v>148</v>
      </c>
      <c r="E139" s="195" t="s">
        <v>19</v>
      </c>
      <c r="F139" s="196" t="s">
        <v>214</v>
      </c>
      <c r="G139" s="194"/>
      <c r="H139" s="197">
        <v>150</v>
      </c>
      <c r="I139" s="198"/>
      <c r="J139" s="194"/>
      <c r="K139" s="194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148</v>
      </c>
      <c r="AU139" s="203" t="s">
        <v>88</v>
      </c>
      <c r="AV139" s="13" t="s">
        <v>88</v>
      </c>
      <c r="AW139" s="13" t="s">
        <v>38</v>
      </c>
      <c r="AX139" s="13" t="s">
        <v>77</v>
      </c>
      <c r="AY139" s="203" t="s">
        <v>131</v>
      </c>
    </row>
    <row r="140" spans="1:65" s="13" customFormat="1" ht="11.25">
      <c r="B140" s="193"/>
      <c r="C140" s="194"/>
      <c r="D140" s="186" t="s">
        <v>148</v>
      </c>
      <c r="E140" s="195" t="s">
        <v>19</v>
      </c>
      <c r="F140" s="196" t="s">
        <v>215</v>
      </c>
      <c r="G140" s="194"/>
      <c r="H140" s="197">
        <v>320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148</v>
      </c>
      <c r="AU140" s="203" t="s">
        <v>88</v>
      </c>
      <c r="AV140" s="13" t="s">
        <v>88</v>
      </c>
      <c r="AW140" s="13" t="s">
        <v>38</v>
      </c>
      <c r="AX140" s="13" t="s">
        <v>77</v>
      </c>
      <c r="AY140" s="203" t="s">
        <v>131</v>
      </c>
    </row>
    <row r="141" spans="1:65" s="14" customFormat="1" ht="11.25">
      <c r="B141" s="204"/>
      <c r="C141" s="205"/>
      <c r="D141" s="186" t="s">
        <v>148</v>
      </c>
      <c r="E141" s="206" t="s">
        <v>19</v>
      </c>
      <c r="F141" s="207" t="s">
        <v>151</v>
      </c>
      <c r="G141" s="205"/>
      <c r="H141" s="208">
        <v>470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148</v>
      </c>
      <c r="AU141" s="214" t="s">
        <v>88</v>
      </c>
      <c r="AV141" s="14" t="s">
        <v>137</v>
      </c>
      <c r="AW141" s="14" t="s">
        <v>38</v>
      </c>
      <c r="AX141" s="14" t="s">
        <v>85</v>
      </c>
      <c r="AY141" s="214" t="s">
        <v>131</v>
      </c>
    </row>
    <row r="142" spans="1:65" s="2" customFormat="1" ht="16.5" customHeight="1">
      <c r="A142" s="34"/>
      <c r="B142" s="35"/>
      <c r="C142" s="215" t="s">
        <v>174</v>
      </c>
      <c r="D142" s="215" t="s">
        <v>199</v>
      </c>
      <c r="E142" s="216" t="s">
        <v>216</v>
      </c>
      <c r="F142" s="217" t="s">
        <v>217</v>
      </c>
      <c r="G142" s="218" t="s">
        <v>196</v>
      </c>
      <c r="H142" s="219">
        <v>1</v>
      </c>
      <c r="I142" s="220"/>
      <c r="J142" s="221">
        <f>ROUND(I142*H142,2)</f>
        <v>0</v>
      </c>
      <c r="K142" s="217" t="s">
        <v>19</v>
      </c>
      <c r="L142" s="222"/>
      <c r="M142" s="223" t="s">
        <v>19</v>
      </c>
      <c r="N142" s="224" t="s">
        <v>48</v>
      </c>
      <c r="O142" s="64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203</v>
      </c>
      <c r="AT142" s="184" t="s">
        <v>199</v>
      </c>
      <c r="AU142" s="184" t="s">
        <v>88</v>
      </c>
      <c r="AY142" s="17" t="s">
        <v>131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85</v>
      </c>
      <c r="BK142" s="185">
        <f>ROUND(I142*H142,2)</f>
        <v>0</v>
      </c>
      <c r="BL142" s="17" t="s">
        <v>187</v>
      </c>
      <c r="BM142" s="184" t="s">
        <v>218</v>
      </c>
    </row>
    <row r="143" spans="1:65" s="2" customFormat="1" ht="29.25">
      <c r="A143" s="34"/>
      <c r="B143" s="35"/>
      <c r="C143" s="36"/>
      <c r="D143" s="186" t="s">
        <v>138</v>
      </c>
      <c r="E143" s="36"/>
      <c r="F143" s="187" t="s">
        <v>219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138</v>
      </c>
      <c r="AU143" s="17" t="s">
        <v>88</v>
      </c>
    </row>
    <row r="144" spans="1:65" s="2" customFormat="1" ht="16.5" customHeight="1">
      <c r="A144" s="34"/>
      <c r="B144" s="35"/>
      <c r="C144" s="215" t="s">
        <v>220</v>
      </c>
      <c r="D144" s="215" t="s">
        <v>199</v>
      </c>
      <c r="E144" s="216" t="s">
        <v>221</v>
      </c>
      <c r="F144" s="217" t="s">
        <v>222</v>
      </c>
      <c r="G144" s="218" t="s">
        <v>196</v>
      </c>
      <c r="H144" s="219">
        <v>1</v>
      </c>
      <c r="I144" s="220"/>
      <c r="J144" s="221">
        <f>ROUND(I144*H144,2)</f>
        <v>0</v>
      </c>
      <c r="K144" s="217" t="s">
        <v>19</v>
      </c>
      <c r="L144" s="222"/>
      <c r="M144" s="223" t="s">
        <v>19</v>
      </c>
      <c r="N144" s="224" t="s">
        <v>48</v>
      </c>
      <c r="O144" s="64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203</v>
      </c>
      <c r="AT144" s="184" t="s">
        <v>199</v>
      </c>
      <c r="AU144" s="184" t="s">
        <v>88</v>
      </c>
      <c r="AY144" s="17" t="s">
        <v>131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85</v>
      </c>
      <c r="BK144" s="185">
        <f>ROUND(I144*H144,2)</f>
        <v>0</v>
      </c>
      <c r="BL144" s="17" t="s">
        <v>187</v>
      </c>
      <c r="BM144" s="184" t="s">
        <v>223</v>
      </c>
    </row>
    <row r="145" spans="1:65" s="2" customFormat="1" ht="39">
      <c r="A145" s="34"/>
      <c r="B145" s="35"/>
      <c r="C145" s="36"/>
      <c r="D145" s="186" t="s">
        <v>138</v>
      </c>
      <c r="E145" s="36"/>
      <c r="F145" s="187" t="s">
        <v>224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138</v>
      </c>
      <c r="AU145" s="17" t="s">
        <v>88</v>
      </c>
    </row>
    <row r="146" spans="1:65" s="2" customFormat="1" ht="24.2" customHeight="1">
      <c r="A146" s="34"/>
      <c r="B146" s="35"/>
      <c r="C146" s="173" t="s">
        <v>183</v>
      </c>
      <c r="D146" s="173" t="s">
        <v>133</v>
      </c>
      <c r="E146" s="174" t="s">
        <v>225</v>
      </c>
      <c r="F146" s="175" t="s">
        <v>226</v>
      </c>
      <c r="G146" s="176" t="s">
        <v>196</v>
      </c>
      <c r="H146" s="177">
        <v>1</v>
      </c>
      <c r="I146" s="178"/>
      <c r="J146" s="179">
        <f>ROUND(I146*H146,2)</f>
        <v>0</v>
      </c>
      <c r="K146" s="175" t="s">
        <v>19</v>
      </c>
      <c r="L146" s="39"/>
      <c r="M146" s="180" t="s">
        <v>19</v>
      </c>
      <c r="N146" s="181" t="s">
        <v>48</v>
      </c>
      <c r="O146" s="64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187</v>
      </c>
      <c r="AT146" s="184" t="s">
        <v>133</v>
      </c>
      <c r="AU146" s="184" t="s">
        <v>88</v>
      </c>
      <c r="AY146" s="17" t="s">
        <v>131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7" t="s">
        <v>85</v>
      </c>
      <c r="BK146" s="185">
        <f>ROUND(I146*H146,2)</f>
        <v>0</v>
      </c>
      <c r="BL146" s="17" t="s">
        <v>187</v>
      </c>
      <c r="BM146" s="184" t="s">
        <v>227</v>
      </c>
    </row>
    <row r="147" spans="1:65" s="2" customFormat="1" ht="29.25">
      <c r="A147" s="34"/>
      <c r="B147" s="35"/>
      <c r="C147" s="36"/>
      <c r="D147" s="186" t="s">
        <v>138</v>
      </c>
      <c r="E147" s="36"/>
      <c r="F147" s="187" t="s">
        <v>228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138</v>
      </c>
      <c r="AU147" s="17" t="s">
        <v>88</v>
      </c>
    </row>
    <row r="148" spans="1:65" s="2" customFormat="1" ht="16.5" customHeight="1">
      <c r="A148" s="34"/>
      <c r="B148" s="35"/>
      <c r="C148" s="173" t="s">
        <v>8</v>
      </c>
      <c r="D148" s="173" t="s">
        <v>133</v>
      </c>
      <c r="E148" s="174" t="s">
        <v>229</v>
      </c>
      <c r="F148" s="175" t="s">
        <v>230</v>
      </c>
      <c r="G148" s="176" t="s">
        <v>196</v>
      </c>
      <c r="H148" s="177">
        <v>1</v>
      </c>
      <c r="I148" s="178"/>
      <c r="J148" s="179">
        <f>ROUND(I148*H148,2)</f>
        <v>0</v>
      </c>
      <c r="K148" s="175" t="s">
        <v>19</v>
      </c>
      <c r="L148" s="39"/>
      <c r="M148" s="180" t="s">
        <v>19</v>
      </c>
      <c r="N148" s="181" t="s">
        <v>48</v>
      </c>
      <c r="O148" s="64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187</v>
      </c>
      <c r="AT148" s="184" t="s">
        <v>133</v>
      </c>
      <c r="AU148" s="184" t="s">
        <v>88</v>
      </c>
      <c r="AY148" s="17" t="s">
        <v>131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85</v>
      </c>
      <c r="BK148" s="185">
        <f>ROUND(I148*H148,2)</f>
        <v>0</v>
      </c>
      <c r="BL148" s="17" t="s">
        <v>187</v>
      </c>
      <c r="BM148" s="184" t="s">
        <v>231</v>
      </c>
    </row>
    <row r="149" spans="1:65" s="2" customFormat="1" ht="87.75">
      <c r="A149" s="34"/>
      <c r="B149" s="35"/>
      <c r="C149" s="36"/>
      <c r="D149" s="186" t="s">
        <v>138</v>
      </c>
      <c r="E149" s="36"/>
      <c r="F149" s="187" t="s">
        <v>375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138</v>
      </c>
      <c r="AU149" s="17" t="s">
        <v>88</v>
      </c>
    </row>
    <row r="150" spans="1:65" s="2" customFormat="1" ht="16.5" customHeight="1">
      <c r="A150" s="34"/>
      <c r="B150" s="35"/>
      <c r="C150" s="215" t="s">
        <v>187</v>
      </c>
      <c r="D150" s="215" t="s">
        <v>199</v>
      </c>
      <c r="E150" s="216" t="s">
        <v>233</v>
      </c>
      <c r="F150" s="217" t="s">
        <v>234</v>
      </c>
      <c r="G150" s="218" t="s">
        <v>235</v>
      </c>
      <c r="H150" s="219">
        <v>0.1</v>
      </c>
      <c r="I150" s="220"/>
      <c r="J150" s="221">
        <f>ROUND(I150*H150,2)</f>
        <v>0</v>
      </c>
      <c r="K150" s="217" t="s">
        <v>19</v>
      </c>
      <c r="L150" s="222"/>
      <c r="M150" s="223" t="s">
        <v>19</v>
      </c>
      <c r="N150" s="224" t="s">
        <v>48</v>
      </c>
      <c r="O150" s="64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203</v>
      </c>
      <c r="AT150" s="184" t="s">
        <v>199</v>
      </c>
      <c r="AU150" s="184" t="s">
        <v>88</v>
      </c>
      <c r="AY150" s="17" t="s">
        <v>131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85</v>
      </c>
      <c r="BK150" s="185">
        <f>ROUND(I150*H150,2)</f>
        <v>0</v>
      </c>
      <c r="BL150" s="17" t="s">
        <v>187</v>
      </c>
      <c r="BM150" s="184" t="s">
        <v>203</v>
      </c>
    </row>
    <row r="151" spans="1:65" s="2" customFormat="1" ht="29.25">
      <c r="A151" s="34"/>
      <c r="B151" s="35"/>
      <c r="C151" s="36"/>
      <c r="D151" s="186" t="s">
        <v>138</v>
      </c>
      <c r="E151" s="36"/>
      <c r="F151" s="187" t="s">
        <v>236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138</v>
      </c>
      <c r="AU151" s="17" t="s">
        <v>88</v>
      </c>
    </row>
    <row r="152" spans="1:65" s="2" customFormat="1" ht="16.5" customHeight="1">
      <c r="A152" s="34"/>
      <c r="B152" s="35"/>
      <c r="C152" s="215" t="s">
        <v>237</v>
      </c>
      <c r="D152" s="215" t="s">
        <v>199</v>
      </c>
      <c r="E152" s="216" t="s">
        <v>238</v>
      </c>
      <c r="F152" s="217" t="s">
        <v>239</v>
      </c>
      <c r="G152" s="218" t="s">
        <v>202</v>
      </c>
      <c r="H152" s="219">
        <v>400</v>
      </c>
      <c r="I152" s="220"/>
      <c r="J152" s="221">
        <f>ROUND(I152*H152,2)</f>
        <v>0</v>
      </c>
      <c r="K152" s="217" t="s">
        <v>19</v>
      </c>
      <c r="L152" s="222"/>
      <c r="M152" s="223" t="s">
        <v>19</v>
      </c>
      <c r="N152" s="224" t="s">
        <v>48</v>
      </c>
      <c r="O152" s="64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203</v>
      </c>
      <c r="AT152" s="184" t="s">
        <v>199</v>
      </c>
      <c r="AU152" s="184" t="s">
        <v>88</v>
      </c>
      <c r="AY152" s="17" t="s">
        <v>131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85</v>
      </c>
      <c r="BK152" s="185">
        <f>ROUND(I152*H152,2)</f>
        <v>0</v>
      </c>
      <c r="BL152" s="17" t="s">
        <v>187</v>
      </c>
      <c r="BM152" s="184" t="s">
        <v>240</v>
      </c>
    </row>
    <row r="153" spans="1:65" s="2" customFormat="1" ht="78">
      <c r="A153" s="34"/>
      <c r="B153" s="35"/>
      <c r="C153" s="36"/>
      <c r="D153" s="186" t="s">
        <v>138</v>
      </c>
      <c r="E153" s="36"/>
      <c r="F153" s="187" t="s">
        <v>241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138</v>
      </c>
      <c r="AU153" s="17" t="s">
        <v>88</v>
      </c>
    </row>
    <row r="154" spans="1:65" s="2" customFormat="1" ht="16.5" customHeight="1">
      <c r="A154" s="34"/>
      <c r="B154" s="35"/>
      <c r="C154" s="215" t="s">
        <v>197</v>
      </c>
      <c r="D154" s="215" t="s">
        <v>199</v>
      </c>
      <c r="E154" s="216" t="s">
        <v>242</v>
      </c>
      <c r="F154" s="217" t="s">
        <v>243</v>
      </c>
      <c r="G154" s="218" t="s">
        <v>202</v>
      </c>
      <c r="H154" s="219">
        <v>50</v>
      </c>
      <c r="I154" s="220"/>
      <c r="J154" s="221">
        <f>ROUND(I154*H154,2)</f>
        <v>0</v>
      </c>
      <c r="K154" s="217" t="s">
        <v>19</v>
      </c>
      <c r="L154" s="222"/>
      <c r="M154" s="223" t="s">
        <v>19</v>
      </c>
      <c r="N154" s="224" t="s">
        <v>48</v>
      </c>
      <c r="O154" s="64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203</v>
      </c>
      <c r="AT154" s="184" t="s">
        <v>199</v>
      </c>
      <c r="AU154" s="184" t="s">
        <v>88</v>
      </c>
      <c r="AY154" s="17" t="s">
        <v>131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7" t="s">
        <v>85</v>
      </c>
      <c r="BK154" s="185">
        <f>ROUND(I154*H154,2)</f>
        <v>0</v>
      </c>
      <c r="BL154" s="17" t="s">
        <v>187</v>
      </c>
      <c r="BM154" s="184" t="s">
        <v>244</v>
      </c>
    </row>
    <row r="155" spans="1:65" s="2" customFormat="1" ht="39">
      <c r="A155" s="34"/>
      <c r="B155" s="35"/>
      <c r="C155" s="36"/>
      <c r="D155" s="186" t="s">
        <v>138</v>
      </c>
      <c r="E155" s="36"/>
      <c r="F155" s="187" t="s">
        <v>245</v>
      </c>
      <c r="G155" s="36"/>
      <c r="H155" s="36"/>
      <c r="I155" s="188"/>
      <c r="J155" s="36"/>
      <c r="K155" s="36"/>
      <c r="L155" s="39"/>
      <c r="M155" s="189"/>
      <c r="N155" s="190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138</v>
      </c>
      <c r="AU155" s="17" t="s">
        <v>88</v>
      </c>
    </row>
    <row r="156" spans="1:65" s="2" customFormat="1" ht="24.2" customHeight="1">
      <c r="A156" s="34"/>
      <c r="B156" s="35"/>
      <c r="C156" s="173" t="s">
        <v>246</v>
      </c>
      <c r="D156" s="173" t="s">
        <v>133</v>
      </c>
      <c r="E156" s="174" t="s">
        <v>247</v>
      </c>
      <c r="F156" s="175" t="s">
        <v>248</v>
      </c>
      <c r="G156" s="176" t="s">
        <v>196</v>
      </c>
      <c r="H156" s="177">
        <v>1</v>
      </c>
      <c r="I156" s="178"/>
      <c r="J156" s="179">
        <f>ROUND(I156*H156,2)</f>
        <v>0</v>
      </c>
      <c r="K156" s="175" t="s">
        <v>19</v>
      </c>
      <c r="L156" s="39"/>
      <c r="M156" s="180" t="s">
        <v>19</v>
      </c>
      <c r="N156" s="181" t="s">
        <v>48</v>
      </c>
      <c r="O156" s="64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187</v>
      </c>
      <c r="AT156" s="184" t="s">
        <v>133</v>
      </c>
      <c r="AU156" s="184" t="s">
        <v>88</v>
      </c>
      <c r="AY156" s="17" t="s">
        <v>131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85</v>
      </c>
      <c r="BK156" s="185">
        <f>ROUND(I156*H156,2)</f>
        <v>0</v>
      </c>
      <c r="BL156" s="17" t="s">
        <v>187</v>
      </c>
      <c r="BM156" s="184" t="s">
        <v>249</v>
      </c>
    </row>
    <row r="157" spans="1:65" s="2" customFormat="1" ht="48.75">
      <c r="A157" s="34"/>
      <c r="B157" s="35"/>
      <c r="C157" s="36"/>
      <c r="D157" s="186" t="s">
        <v>138</v>
      </c>
      <c r="E157" s="36"/>
      <c r="F157" s="187" t="s">
        <v>250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138</v>
      </c>
      <c r="AU157" s="17" t="s">
        <v>88</v>
      </c>
    </row>
    <row r="158" spans="1:65" s="2" customFormat="1" ht="16.5" customHeight="1">
      <c r="A158" s="34"/>
      <c r="B158" s="35"/>
      <c r="C158" s="173" t="s">
        <v>204</v>
      </c>
      <c r="D158" s="173" t="s">
        <v>133</v>
      </c>
      <c r="E158" s="174" t="s">
        <v>251</v>
      </c>
      <c r="F158" s="175" t="s">
        <v>252</v>
      </c>
      <c r="G158" s="176" t="s">
        <v>196</v>
      </c>
      <c r="H158" s="177">
        <v>1</v>
      </c>
      <c r="I158" s="178"/>
      <c r="J158" s="179">
        <f>ROUND(I158*H158,2)</f>
        <v>0</v>
      </c>
      <c r="K158" s="175" t="s">
        <v>19</v>
      </c>
      <c r="L158" s="39"/>
      <c r="M158" s="180" t="s">
        <v>19</v>
      </c>
      <c r="N158" s="181" t="s">
        <v>48</v>
      </c>
      <c r="O158" s="64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187</v>
      </c>
      <c r="AT158" s="184" t="s">
        <v>133</v>
      </c>
      <c r="AU158" s="184" t="s">
        <v>88</v>
      </c>
      <c r="AY158" s="17" t="s">
        <v>131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85</v>
      </c>
      <c r="BK158" s="185">
        <f>ROUND(I158*H158,2)</f>
        <v>0</v>
      </c>
      <c r="BL158" s="17" t="s">
        <v>187</v>
      </c>
      <c r="BM158" s="184" t="s">
        <v>253</v>
      </c>
    </row>
    <row r="159" spans="1:65" s="2" customFormat="1" ht="29.25">
      <c r="A159" s="34"/>
      <c r="B159" s="35"/>
      <c r="C159" s="36"/>
      <c r="D159" s="186" t="s">
        <v>138</v>
      </c>
      <c r="E159" s="36"/>
      <c r="F159" s="187" t="s">
        <v>254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138</v>
      </c>
      <c r="AU159" s="17" t="s">
        <v>88</v>
      </c>
    </row>
    <row r="160" spans="1:65" s="2" customFormat="1" ht="16.5" customHeight="1">
      <c r="A160" s="34"/>
      <c r="B160" s="35"/>
      <c r="C160" s="173" t="s">
        <v>7</v>
      </c>
      <c r="D160" s="173" t="s">
        <v>133</v>
      </c>
      <c r="E160" s="174" t="s">
        <v>255</v>
      </c>
      <c r="F160" s="175" t="s">
        <v>256</v>
      </c>
      <c r="G160" s="176" t="s">
        <v>196</v>
      </c>
      <c r="H160" s="177">
        <v>1</v>
      </c>
      <c r="I160" s="178"/>
      <c r="J160" s="179">
        <f>ROUND(I160*H160,2)</f>
        <v>0</v>
      </c>
      <c r="K160" s="175" t="s">
        <v>19</v>
      </c>
      <c r="L160" s="39"/>
      <c r="M160" s="180" t="s">
        <v>19</v>
      </c>
      <c r="N160" s="181" t="s">
        <v>48</v>
      </c>
      <c r="O160" s="64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187</v>
      </c>
      <c r="AT160" s="184" t="s">
        <v>133</v>
      </c>
      <c r="AU160" s="184" t="s">
        <v>88</v>
      </c>
      <c r="AY160" s="17" t="s">
        <v>131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7" t="s">
        <v>85</v>
      </c>
      <c r="BK160" s="185">
        <f>ROUND(I160*H160,2)</f>
        <v>0</v>
      </c>
      <c r="BL160" s="17" t="s">
        <v>187</v>
      </c>
      <c r="BM160" s="184" t="s">
        <v>257</v>
      </c>
    </row>
    <row r="161" spans="1:65" s="2" customFormat="1" ht="97.5">
      <c r="A161" s="34"/>
      <c r="B161" s="35"/>
      <c r="C161" s="36"/>
      <c r="D161" s="186" t="s">
        <v>138</v>
      </c>
      <c r="E161" s="36"/>
      <c r="F161" s="187" t="s">
        <v>258</v>
      </c>
      <c r="G161" s="36"/>
      <c r="H161" s="36"/>
      <c r="I161" s="188"/>
      <c r="J161" s="36"/>
      <c r="K161" s="36"/>
      <c r="L161" s="39"/>
      <c r="M161" s="189"/>
      <c r="N161" s="190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138</v>
      </c>
      <c r="AU161" s="17" t="s">
        <v>88</v>
      </c>
    </row>
    <row r="162" spans="1:65" s="2" customFormat="1" ht="24.2" customHeight="1">
      <c r="A162" s="34"/>
      <c r="B162" s="35"/>
      <c r="C162" s="173" t="s">
        <v>212</v>
      </c>
      <c r="D162" s="173" t="s">
        <v>133</v>
      </c>
      <c r="E162" s="174" t="s">
        <v>259</v>
      </c>
      <c r="F162" s="175" t="s">
        <v>260</v>
      </c>
      <c r="G162" s="176" t="s">
        <v>196</v>
      </c>
      <c r="H162" s="177">
        <v>1</v>
      </c>
      <c r="I162" s="178"/>
      <c r="J162" s="179">
        <f>ROUND(I162*H162,2)</f>
        <v>0</v>
      </c>
      <c r="K162" s="175" t="s">
        <v>19</v>
      </c>
      <c r="L162" s="39"/>
      <c r="M162" s="180" t="s">
        <v>19</v>
      </c>
      <c r="N162" s="181" t="s">
        <v>48</v>
      </c>
      <c r="O162" s="64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187</v>
      </c>
      <c r="AT162" s="184" t="s">
        <v>133</v>
      </c>
      <c r="AU162" s="184" t="s">
        <v>88</v>
      </c>
      <c r="AY162" s="17" t="s">
        <v>131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7" t="s">
        <v>85</v>
      </c>
      <c r="BK162" s="185">
        <f>ROUND(I162*H162,2)</f>
        <v>0</v>
      </c>
      <c r="BL162" s="17" t="s">
        <v>187</v>
      </c>
      <c r="BM162" s="184" t="s">
        <v>261</v>
      </c>
    </row>
    <row r="163" spans="1:65" s="2" customFormat="1" ht="39">
      <c r="A163" s="34"/>
      <c r="B163" s="35"/>
      <c r="C163" s="36"/>
      <c r="D163" s="186" t="s">
        <v>138</v>
      </c>
      <c r="E163" s="36"/>
      <c r="F163" s="187" t="s">
        <v>262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138</v>
      </c>
      <c r="AU163" s="17" t="s">
        <v>88</v>
      </c>
    </row>
    <row r="164" spans="1:65" s="2" customFormat="1" ht="16.5" customHeight="1">
      <c r="A164" s="34"/>
      <c r="B164" s="35"/>
      <c r="C164" s="173" t="s">
        <v>263</v>
      </c>
      <c r="D164" s="173" t="s">
        <v>133</v>
      </c>
      <c r="E164" s="174" t="s">
        <v>264</v>
      </c>
      <c r="F164" s="175" t="s">
        <v>265</v>
      </c>
      <c r="G164" s="176" t="s">
        <v>196</v>
      </c>
      <c r="H164" s="177">
        <v>1</v>
      </c>
      <c r="I164" s="178"/>
      <c r="J164" s="179">
        <f>ROUND(I164*H164,2)</f>
        <v>0</v>
      </c>
      <c r="K164" s="175" t="s">
        <v>19</v>
      </c>
      <c r="L164" s="39"/>
      <c r="M164" s="180" t="s">
        <v>19</v>
      </c>
      <c r="N164" s="181" t="s">
        <v>48</v>
      </c>
      <c r="O164" s="64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187</v>
      </c>
      <c r="AT164" s="184" t="s">
        <v>133</v>
      </c>
      <c r="AU164" s="184" t="s">
        <v>88</v>
      </c>
      <c r="AY164" s="17" t="s">
        <v>131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7" t="s">
        <v>85</v>
      </c>
      <c r="BK164" s="185">
        <f>ROUND(I164*H164,2)</f>
        <v>0</v>
      </c>
      <c r="BL164" s="17" t="s">
        <v>187</v>
      </c>
      <c r="BM164" s="184" t="s">
        <v>266</v>
      </c>
    </row>
    <row r="165" spans="1:65" s="2" customFormat="1" ht="29.25">
      <c r="A165" s="34"/>
      <c r="B165" s="35"/>
      <c r="C165" s="36"/>
      <c r="D165" s="186" t="s">
        <v>138</v>
      </c>
      <c r="E165" s="36"/>
      <c r="F165" s="187" t="s">
        <v>267</v>
      </c>
      <c r="G165" s="36"/>
      <c r="H165" s="36"/>
      <c r="I165" s="188"/>
      <c r="J165" s="36"/>
      <c r="K165" s="36"/>
      <c r="L165" s="39"/>
      <c r="M165" s="189"/>
      <c r="N165" s="190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138</v>
      </c>
      <c r="AU165" s="17" t="s">
        <v>88</v>
      </c>
    </row>
    <row r="166" spans="1:65" s="12" customFormat="1" ht="22.9" customHeight="1">
      <c r="B166" s="157"/>
      <c r="C166" s="158"/>
      <c r="D166" s="159" t="s">
        <v>76</v>
      </c>
      <c r="E166" s="171" t="s">
        <v>268</v>
      </c>
      <c r="F166" s="171" t="s">
        <v>269</v>
      </c>
      <c r="G166" s="158"/>
      <c r="H166" s="158"/>
      <c r="I166" s="161"/>
      <c r="J166" s="172">
        <f>BK166</f>
        <v>0</v>
      </c>
      <c r="K166" s="158"/>
      <c r="L166" s="163"/>
      <c r="M166" s="164"/>
      <c r="N166" s="165"/>
      <c r="O166" s="165"/>
      <c r="P166" s="166">
        <f>SUM(P167:P192)</f>
        <v>0</v>
      </c>
      <c r="Q166" s="165"/>
      <c r="R166" s="166">
        <f>SUM(R167:R192)</f>
        <v>0</v>
      </c>
      <c r="S166" s="165"/>
      <c r="T166" s="167">
        <f>SUM(T167:T192)</f>
        <v>0</v>
      </c>
      <c r="AR166" s="168" t="s">
        <v>88</v>
      </c>
      <c r="AT166" s="169" t="s">
        <v>76</v>
      </c>
      <c r="AU166" s="169" t="s">
        <v>85</v>
      </c>
      <c r="AY166" s="168" t="s">
        <v>131</v>
      </c>
      <c r="BK166" s="170">
        <f>SUM(BK167:BK192)</f>
        <v>0</v>
      </c>
    </row>
    <row r="167" spans="1:65" s="2" customFormat="1" ht="24.2" customHeight="1">
      <c r="A167" s="34"/>
      <c r="B167" s="35"/>
      <c r="C167" s="173" t="s">
        <v>218</v>
      </c>
      <c r="D167" s="173" t="s">
        <v>133</v>
      </c>
      <c r="E167" s="174" t="s">
        <v>270</v>
      </c>
      <c r="F167" s="175" t="s">
        <v>271</v>
      </c>
      <c r="G167" s="176" t="s">
        <v>144</v>
      </c>
      <c r="H167" s="177">
        <v>300</v>
      </c>
      <c r="I167" s="178"/>
      <c r="J167" s="179">
        <f>ROUND(I167*H167,2)</f>
        <v>0</v>
      </c>
      <c r="K167" s="175" t="s">
        <v>19</v>
      </c>
      <c r="L167" s="39"/>
      <c r="M167" s="180" t="s">
        <v>19</v>
      </c>
      <c r="N167" s="181" t="s">
        <v>48</v>
      </c>
      <c r="O167" s="64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187</v>
      </c>
      <c r="AT167" s="184" t="s">
        <v>133</v>
      </c>
      <c r="AU167" s="184" t="s">
        <v>88</v>
      </c>
      <c r="AY167" s="17" t="s">
        <v>131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7" t="s">
        <v>85</v>
      </c>
      <c r="BK167" s="185">
        <f>ROUND(I167*H167,2)</f>
        <v>0</v>
      </c>
      <c r="BL167" s="17" t="s">
        <v>187</v>
      </c>
      <c r="BM167" s="184" t="s">
        <v>272</v>
      </c>
    </row>
    <row r="168" spans="1:65" s="2" customFormat="1" ht="68.25">
      <c r="A168" s="34"/>
      <c r="B168" s="35"/>
      <c r="C168" s="36"/>
      <c r="D168" s="186" t="s">
        <v>138</v>
      </c>
      <c r="E168" s="36"/>
      <c r="F168" s="187" t="s">
        <v>273</v>
      </c>
      <c r="G168" s="36"/>
      <c r="H168" s="36"/>
      <c r="I168" s="188"/>
      <c r="J168" s="36"/>
      <c r="K168" s="36"/>
      <c r="L168" s="39"/>
      <c r="M168" s="189"/>
      <c r="N168" s="190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138</v>
      </c>
      <c r="AU168" s="17" t="s">
        <v>88</v>
      </c>
    </row>
    <row r="169" spans="1:65" s="13" customFormat="1" ht="11.25">
      <c r="B169" s="193"/>
      <c r="C169" s="194"/>
      <c r="D169" s="186" t="s">
        <v>148</v>
      </c>
      <c r="E169" s="195" t="s">
        <v>19</v>
      </c>
      <c r="F169" s="196" t="s">
        <v>274</v>
      </c>
      <c r="G169" s="194"/>
      <c r="H169" s="197">
        <v>190</v>
      </c>
      <c r="I169" s="198"/>
      <c r="J169" s="194"/>
      <c r="K169" s="194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148</v>
      </c>
      <c r="AU169" s="203" t="s">
        <v>88</v>
      </c>
      <c r="AV169" s="13" t="s">
        <v>88</v>
      </c>
      <c r="AW169" s="13" t="s">
        <v>38</v>
      </c>
      <c r="AX169" s="13" t="s">
        <v>77</v>
      </c>
      <c r="AY169" s="203" t="s">
        <v>131</v>
      </c>
    </row>
    <row r="170" spans="1:65" s="13" customFormat="1" ht="11.25">
      <c r="B170" s="193"/>
      <c r="C170" s="194"/>
      <c r="D170" s="186" t="s">
        <v>148</v>
      </c>
      <c r="E170" s="195" t="s">
        <v>19</v>
      </c>
      <c r="F170" s="196" t="s">
        <v>275</v>
      </c>
      <c r="G170" s="194"/>
      <c r="H170" s="197">
        <v>100</v>
      </c>
      <c r="I170" s="198"/>
      <c r="J170" s="194"/>
      <c r="K170" s="194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148</v>
      </c>
      <c r="AU170" s="203" t="s">
        <v>88</v>
      </c>
      <c r="AV170" s="13" t="s">
        <v>88</v>
      </c>
      <c r="AW170" s="13" t="s">
        <v>38</v>
      </c>
      <c r="AX170" s="13" t="s">
        <v>77</v>
      </c>
      <c r="AY170" s="203" t="s">
        <v>131</v>
      </c>
    </row>
    <row r="171" spans="1:65" s="13" customFormat="1" ht="11.25">
      <c r="B171" s="193"/>
      <c r="C171" s="194"/>
      <c r="D171" s="186" t="s">
        <v>148</v>
      </c>
      <c r="E171" s="195" t="s">
        <v>19</v>
      </c>
      <c r="F171" s="196" t="s">
        <v>276</v>
      </c>
      <c r="G171" s="194"/>
      <c r="H171" s="197">
        <v>10</v>
      </c>
      <c r="I171" s="198"/>
      <c r="J171" s="194"/>
      <c r="K171" s="194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148</v>
      </c>
      <c r="AU171" s="203" t="s">
        <v>88</v>
      </c>
      <c r="AV171" s="13" t="s">
        <v>88</v>
      </c>
      <c r="AW171" s="13" t="s">
        <v>38</v>
      </c>
      <c r="AX171" s="13" t="s">
        <v>77</v>
      </c>
      <c r="AY171" s="203" t="s">
        <v>131</v>
      </c>
    </row>
    <row r="172" spans="1:65" s="14" customFormat="1" ht="11.25">
      <c r="B172" s="204"/>
      <c r="C172" s="205"/>
      <c r="D172" s="186" t="s">
        <v>148</v>
      </c>
      <c r="E172" s="206" t="s">
        <v>19</v>
      </c>
      <c r="F172" s="207" t="s">
        <v>151</v>
      </c>
      <c r="G172" s="205"/>
      <c r="H172" s="208">
        <v>300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148</v>
      </c>
      <c r="AU172" s="214" t="s">
        <v>88</v>
      </c>
      <c r="AV172" s="14" t="s">
        <v>137</v>
      </c>
      <c r="AW172" s="14" t="s">
        <v>38</v>
      </c>
      <c r="AX172" s="14" t="s">
        <v>85</v>
      </c>
      <c r="AY172" s="214" t="s">
        <v>131</v>
      </c>
    </row>
    <row r="173" spans="1:65" s="2" customFormat="1" ht="16.5" customHeight="1">
      <c r="A173" s="34"/>
      <c r="B173" s="35"/>
      <c r="C173" s="215" t="s">
        <v>277</v>
      </c>
      <c r="D173" s="215" t="s">
        <v>199</v>
      </c>
      <c r="E173" s="216" t="s">
        <v>278</v>
      </c>
      <c r="F173" s="217" t="s">
        <v>279</v>
      </c>
      <c r="G173" s="218" t="s">
        <v>144</v>
      </c>
      <c r="H173" s="219">
        <v>300</v>
      </c>
      <c r="I173" s="220"/>
      <c r="J173" s="221">
        <f>ROUND(I173*H173,2)</f>
        <v>0</v>
      </c>
      <c r="K173" s="217" t="s">
        <v>19</v>
      </c>
      <c r="L173" s="222"/>
      <c r="M173" s="223" t="s">
        <v>19</v>
      </c>
      <c r="N173" s="224" t="s">
        <v>48</v>
      </c>
      <c r="O173" s="64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203</v>
      </c>
      <c r="AT173" s="184" t="s">
        <v>199</v>
      </c>
      <c r="AU173" s="184" t="s">
        <v>88</v>
      </c>
      <c r="AY173" s="17" t="s">
        <v>131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85</v>
      </c>
      <c r="BK173" s="185">
        <f>ROUND(I173*H173,2)</f>
        <v>0</v>
      </c>
      <c r="BL173" s="17" t="s">
        <v>187</v>
      </c>
      <c r="BM173" s="184" t="s">
        <v>280</v>
      </c>
    </row>
    <row r="174" spans="1:65" s="2" customFormat="1" ht="48.75">
      <c r="A174" s="34"/>
      <c r="B174" s="35"/>
      <c r="C174" s="36"/>
      <c r="D174" s="186" t="s">
        <v>138</v>
      </c>
      <c r="E174" s="36"/>
      <c r="F174" s="187" t="s">
        <v>281</v>
      </c>
      <c r="G174" s="36"/>
      <c r="H174" s="36"/>
      <c r="I174" s="188"/>
      <c r="J174" s="36"/>
      <c r="K174" s="36"/>
      <c r="L174" s="39"/>
      <c r="M174" s="189"/>
      <c r="N174" s="190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138</v>
      </c>
      <c r="AU174" s="17" t="s">
        <v>88</v>
      </c>
    </row>
    <row r="175" spans="1:65" s="2" customFormat="1" ht="24.2" customHeight="1">
      <c r="A175" s="34"/>
      <c r="B175" s="35"/>
      <c r="C175" s="173" t="s">
        <v>223</v>
      </c>
      <c r="D175" s="173" t="s">
        <v>133</v>
      </c>
      <c r="E175" s="174" t="s">
        <v>282</v>
      </c>
      <c r="F175" s="175" t="s">
        <v>283</v>
      </c>
      <c r="G175" s="176" t="s">
        <v>144</v>
      </c>
      <c r="H175" s="177">
        <v>375</v>
      </c>
      <c r="I175" s="178"/>
      <c r="J175" s="179">
        <f>ROUND(I175*H175,2)</f>
        <v>0</v>
      </c>
      <c r="K175" s="175" t="s">
        <v>19</v>
      </c>
      <c r="L175" s="39"/>
      <c r="M175" s="180" t="s">
        <v>19</v>
      </c>
      <c r="N175" s="181" t="s">
        <v>48</v>
      </c>
      <c r="O175" s="64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187</v>
      </c>
      <c r="AT175" s="184" t="s">
        <v>133</v>
      </c>
      <c r="AU175" s="184" t="s">
        <v>88</v>
      </c>
      <c r="AY175" s="17" t="s">
        <v>131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7" t="s">
        <v>85</v>
      </c>
      <c r="BK175" s="185">
        <f>ROUND(I175*H175,2)</f>
        <v>0</v>
      </c>
      <c r="BL175" s="17" t="s">
        <v>187</v>
      </c>
      <c r="BM175" s="184" t="s">
        <v>284</v>
      </c>
    </row>
    <row r="176" spans="1:65" s="2" customFormat="1" ht="107.25">
      <c r="A176" s="34"/>
      <c r="B176" s="35"/>
      <c r="C176" s="36"/>
      <c r="D176" s="186" t="s">
        <v>138</v>
      </c>
      <c r="E176" s="36"/>
      <c r="F176" s="187" t="s">
        <v>376</v>
      </c>
      <c r="G176" s="36"/>
      <c r="H176" s="36"/>
      <c r="I176" s="188"/>
      <c r="J176" s="36"/>
      <c r="K176" s="36"/>
      <c r="L176" s="39"/>
      <c r="M176" s="189"/>
      <c r="N176" s="190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138</v>
      </c>
      <c r="AU176" s="17" t="s">
        <v>88</v>
      </c>
    </row>
    <row r="177" spans="1:65" s="13" customFormat="1" ht="11.25">
      <c r="B177" s="193"/>
      <c r="C177" s="194"/>
      <c r="D177" s="186" t="s">
        <v>148</v>
      </c>
      <c r="E177" s="195" t="s">
        <v>19</v>
      </c>
      <c r="F177" s="196" t="s">
        <v>286</v>
      </c>
      <c r="G177" s="194"/>
      <c r="H177" s="197">
        <v>275</v>
      </c>
      <c r="I177" s="198"/>
      <c r="J177" s="194"/>
      <c r="K177" s="194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148</v>
      </c>
      <c r="AU177" s="203" t="s">
        <v>88</v>
      </c>
      <c r="AV177" s="13" t="s">
        <v>88</v>
      </c>
      <c r="AW177" s="13" t="s">
        <v>38</v>
      </c>
      <c r="AX177" s="13" t="s">
        <v>77</v>
      </c>
      <c r="AY177" s="203" t="s">
        <v>131</v>
      </c>
    </row>
    <row r="178" spans="1:65" s="13" customFormat="1" ht="11.25">
      <c r="B178" s="193"/>
      <c r="C178" s="194"/>
      <c r="D178" s="186" t="s">
        <v>148</v>
      </c>
      <c r="E178" s="195" t="s">
        <v>19</v>
      </c>
      <c r="F178" s="196" t="s">
        <v>287</v>
      </c>
      <c r="G178" s="194"/>
      <c r="H178" s="197">
        <v>80</v>
      </c>
      <c r="I178" s="198"/>
      <c r="J178" s="194"/>
      <c r="K178" s="194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148</v>
      </c>
      <c r="AU178" s="203" t="s">
        <v>88</v>
      </c>
      <c r="AV178" s="13" t="s">
        <v>88</v>
      </c>
      <c r="AW178" s="13" t="s">
        <v>38</v>
      </c>
      <c r="AX178" s="13" t="s">
        <v>77</v>
      </c>
      <c r="AY178" s="203" t="s">
        <v>131</v>
      </c>
    </row>
    <row r="179" spans="1:65" s="13" customFormat="1" ht="11.25">
      <c r="B179" s="193"/>
      <c r="C179" s="194"/>
      <c r="D179" s="186" t="s">
        <v>148</v>
      </c>
      <c r="E179" s="195" t="s">
        <v>19</v>
      </c>
      <c r="F179" s="196" t="s">
        <v>288</v>
      </c>
      <c r="G179" s="194"/>
      <c r="H179" s="197">
        <v>20</v>
      </c>
      <c r="I179" s="198"/>
      <c r="J179" s="194"/>
      <c r="K179" s="194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148</v>
      </c>
      <c r="AU179" s="203" t="s">
        <v>88</v>
      </c>
      <c r="AV179" s="13" t="s">
        <v>88</v>
      </c>
      <c r="AW179" s="13" t="s">
        <v>38</v>
      </c>
      <c r="AX179" s="13" t="s">
        <v>77</v>
      </c>
      <c r="AY179" s="203" t="s">
        <v>131</v>
      </c>
    </row>
    <row r="180" spans="1:65" s="14" customFormat="1" ht="11.25">
      <c r="B180" s="204"/>
      <c r="C180" s="205"/>
      <c r="D180" s="186" t="s">
        <v>148</v>
      </c>
      <c r="E180" s="206" t="s">
        <v>19</v>
      </c>
      <c r="F180" s="207" t="s">
        <v>151</v>
      </c>
      <c r="G180" s="205"/>
      <c r="H180" s="208">
        <v>375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148</v>
      </c>
      <c r="AU180" s="214" t="s">
        <v>88</v>
      </c>
      <c r="AV180" s="14" t="s">
        <v>137</v>
      </c>
      <c r="AW180" s="14" t="s">
        <v>38</v>
      </c>
      <c r="AX180" s="14" t="s">
        <v>85</v>
      </c>
      <c r="AY180" s="214" t="s">
        <v>131</v>
      </c>
    </row>
    <row r="181" spans="1:65" s="2" customFormat="1" ht="24.2" customHeight="1">
      <c r="A181" s="34"/>
      <c r="B181" s="35"/>
      <c r="C181" s="215" t="s">
        <v>289</v>
      </c>
      <c r="D181" s="215" t="s">
        <v>199</v>
      </c>
      <c r="E181" s="216" t="s">
        <v>290</v>
      </c>
      <c r="F181" s="217" t="s">
        <v>291</v>
      </c>
      <c r="G181" s="218" t="s">
        <v>144</v>
      </c>
      <c r="H181" s="219">
        <v>375</v>
      </c>
      <c r="I181" s="220"/>
      <c r="J181" s="221">
        <f>ROUND(I181*H181,2)</f>
        <v>0</v>
      </c>
      <c r="K181" s="217" t="s">
        <v>19</v>
      </c>
      <c r="L181" s="222"/>
      <c r="M181" s="223" t="s">
        <v>19</v>
      </c>
      <c r="N181" s="224" t="s">
        <v>48</v>
      </c>
      <c r="O181" s="64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203</v>
      </c>
      <c r="AT181" s="184" t="s">
        <v>199</v>
      </c>
      <c r="AU181" s="184" t="s">
        <v>88</v>
      </c>
      <c r="AY181" s="17" t="s">
        <v>131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7" t="s">
        <v>85</v>
      </c>
      <c r="BK181" s="185">
        <f>ROUND(I181*H181,2)</f>
        <v>0</v>
      </c>
      <c r="BL181" s="17" t="s">
        <v>187</v>
      </c>
      <c r="BM181" s="184" t="s">
        <v>292</v>
      </c>
    </row>
    <row r="182" spans="1:65" s="2" customFormat="1" ht="78">
      <c r="A182" s="34"/>
      <c r="B182" s="35"/>
      <c r="C182" s="36"/>
      <c r="D182" s="186" t="s">
        <v>138</v>
      </c>
      <c r="E182" s="36"/>
      <c r="F182" s="187" t="s">
        <v>293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138</v>
      </c>
      <c r="AU182" s="17" t="s">
        <v>88</v>
      </c>
    </row>
    <row r="183" spans="1:65" s="2" customFormat="1" ht="37.9" customHeight="1">
      <c r="A183" s="34"/>
      <c r="B183" s="35"/>
      <c r="C183" s="173" t="s">
        <v>227</v>
      </c>
      <c r="D183" s="173" t="s">
        <v>133</v>
      </c>
      <c r="E183" s="174" t="s">
        <v>294</v>
      </c>
      <c r="F183" s="175" t="s">
        <v>295</v>
      </c>
      <c r="G183" s="176" t="s">
        <v>144</v>
      </c>
      <c r="H183" s="177">
        <v>1350</v>
      </c>
      <c r="I183" s="178"/>
      <c r="J183" s="179">
        <f>ROUND(I183*H183,2)</f>
        <v>0</v>
      </c>
      <c r="K183" s="175" t="s">
        <v>145</v>
      </c>
      <c r="L183" s="39"/>
      <c r="M183" s="180" t="s">
        <v>19</v>
      </c>
      <c r="N183" s="181" t="s">
        <v>48</v>
      </c>
      <c r="O183" s="64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187</v>
      </c>
      <c r="AT183" s="184" t="s">
        <v>133</v>
      </c>
      <c r="AU183" s="184" t="s">
        <v>88</v>
      </c>
      <c r="AY183" s="17" t="s">
        <v>131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7" t="s">
        <v>85</v>
      </c>
      <c r="BK183" s="185">
        <f>ROUND(I183*H183,2)</f>
        <v>0</v>
      </c>
      <c r="BL183" s="17" t="s">
        <v>187</v>
      </c>
      <c r="BM183" s="184" t="s">
        <v>296</v>
      </c>
    </row>
    <row r="184" spans="1:65" s="2" customFormat="1" ht="11.25">
      <c r="A184" s="34"/>
      <c r="B184" s="35"/>
      <c r="C184" s="36"/>
      <c r="D184" s="191" t="s">
        <v>146</v>
      </c>
      <c r="E184" s="36"/>
      <c r="F184" s="192" t="s">
        <v>297</v>
      </c>
      <c r="G184" s="36"/>
      <c r="H184" s="36"/>
      <c r="I184" s="188"/>
      <c r="J184" s="36"/>
      <c r="K184" s="36"/>
      <c r="L184" s="39"/>
      <c r="M184" s="189"/>
      <c r="N184" s="190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146</v>
      </c>
      <c r="AU184" s="17" t="s">
        <v>88</v>
      </c>
    </row>
    <row r="185" spans="1:65" s="2" customFormat="1" ht="165.75">
      <c r="A185" s="34"/>
      <c r="B185" s="35"/>
      <c r="C185" s="36"/>
      <c r="D185" s="186" t="s">
        <v>138</v>
      </c>
      <c r="E185" s="36"/>
      <c r="F185" s="187" t="s">
        <v>298</v>
      </c>
      <c r="G185" s="36"/>
      <c r="H185" s="36"/>
      <c r="I185" s="188"/>
      <c r="J185" s="36"/>
      <c r="K185" s="36"/>
      <c r="L185" s="39"/>
      <c r="M185" s="189"/>
      <c r="N185" s="190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138</v>
      </c>
      <c r="AU185" s="17" t="s">
        <v>88</v>
      </c>
    </row>
    <row r="186" spans="1:65" s="13" customFormat="1" ht="11.25">
      <c r="B186" s="193"/>
      <c r="C186" s="194"/>
      <c r="D186" s="186" t="s">
        <v>148</v>
      </c>
      <c r="E186" s="195" t="s">
        <v>19</v>
      </c>
      <c r="F186" s="196" t="s">
        <v>299</v>
      </c>
      <c r="G186" s="194"/>
      <c r="H186" s="197">
        <v>380</v>
      </c>
      <c r="I186" s="198"/>
      <c r="J186" s="194"/>
      <c r="K186" s="194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148</v>
      </c>
      <c r="AU186" s="203" t="s">
        <v>88</v>
      </c>
      <c r="AV186" s="13" t="s">
        <v>88</v>
      </c>
      <c r="AW186" s="13" t="s">
        <v>38</v>
      </c>
      <c r="AX186" s="13" t="s">
        <v>77</v>
      </c>
      <c r="AY186" s="203" t="s">
        <v>131</v>
      </c>
    </row>
    <row r="187" spans="1:65" s="13" customFormat="1" ht="11.25">
      <c r="B187" s="193"/>
      <c r="C187" s="194"/>
      <c r="D187" s="186" t="s">
        <v>148</v>
      </c>
      <c r="E187" s="195" t="s">
        <v>19</v>
      </c>
      <c r="F187" s="196" t="s">
        <v>300</v>
      </c>
      <c r="G187" s="194"/>
      <c r="H187" s="197">
        <v>200</v>
      </c>
      <c r="I187" s="198"/>
      <c r="J187" s="194"/>
      <c r="K187" s="194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148</v>
      </c>
      <c r="AU187" s="203" t="s">
        <v>88</v>
      </c>
      <c r="AV187" s="13" t="s">
        <v>88</v>
      </c>
      <c r="AW187" s="13" t="s">
        <v>38</v>
      </c>
      <c r="AX187" s="13" t="s">
        <v>77</v>
      </c>
      <c r="AY187" s="203" t="s">
        <v>131</v>
      </c>
    </row>
    <row r="188" spans="1:65" s="13" customFormat="1" ht="11.25">
      <c r="B188" s="193"/>
      <c r="C188" s="194"/>
      <c r="D188" s="186" t="s">
        <v>148</v>
      </c>
      <c r="E188" s="195" t="s">
        <v>19</v>
      </c>
      <c r="F188" s="196" t="s">
        <v>301</v>
      </c>
      <c r="G188" s="194"/>
      <c r="H188" s="197">
        <v>20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148</v>
      </c>
      <c r="AU188" s="203" t="s">
        <v>88</v>
      </c>
      <c r="AV188" s="13" t="s">
        <v>88</v>
      </c>
      <c r="AW188" s="13" t="s">
        <v>38</v>
      </c>
      <c r="AX188" s="13" t="s">
        <v>77</v>
      </c>
      <c r="AY188" s="203" t="s">
        <v>131</v>
      </c>
    </row>
    <row r="189" spans="1:65" s="13" customFormat="1" ht="11.25">
      <c r="B189" s="193"/>
      <c r="C189" s="194"/>
      <c r="D189" s="186" t="s">
        <v>148</v>
      </c>
      <c r="E189" s="195" t="s">
        <v>19</v>
      </c>
      <c r="F189" s="196" t="s">
        <v>302</v>
      </c>
      <c r="G189" s="194"/>
      <c r="H189" s="197">
        <v>550</v>
      </c>
      <c r="I189" s="198"/>
      <c r="J189" s="194"/>
      <c r="K189" s="194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148</v>
      </c>
      <c r="AU189" s="203" t="s">
        <v>88</v>
      </c>
      <c r="AV189" s="13" t="s">
        <v>88</v>
      </c>
      <c r="AW189" s="13" t="s">
        <v>38</v>
      </c>
      <c r="AX189" s="13" t="s">
        <v>77</v>
      </c>
      <c r="AY189" s="203" t="s">
        <v>131</v>
      </c>
    </row>
    <row r="190" spans="1:65" s="13" customFormat="1" ht="11.25">
      <c r="B190" s="193"/>
      <c r="C190" s="194"/>
      <c r="D190" s="186" t="s">
        <v>148</v>
      </c>
      <c r="E190" s="195" t="s">
        <v>19</v>
      </c>
      <c r="F190" s="196" t="s">
        <v>303</v>
      </c>
      <c r="G190" s="194"/>
      <c r="H190" s="197">
        <v>160</v>
      </c>
      <c r="I190" s="198"/>
      <c r="J190" s="194"/>
      <c r="K190" s="194"/>
      <c r="L190" s="199"/>
      <c r="M190" s="200"/>
      <c r="N190" s="201"/>
      <c r="O190" s="201"/>
      <c r="P190" s="201"/>
      <c r="Q190" s="201"/>
      <c r="R190" s="201"/>
      <c r="S190" s="201"/>
      <c r="T190" s="202"/>
      <c r="AT190" s="203" t="s">
        <v>148</v>
      </c>
      <c r="AU190" s="203" t="s">
        <v>88</v>
      </c>
      <c r="AV190" s="13" t="s">
        <v>88</v>
      </c>
      <c r="AW190" s="13" t="s">
        <v>38</v>
      </c>
      <c r="AX190" s="13" t="s">
        <v>77</v>
      </c>
      <c r="AY190" s="203" t="s">
        <v>131</v>
      </c>
    </row>
    <row r="191" spans="1:65" s="13" customFormat="1" ht="11.25">
      <c r="B191" s="193"/>
      <c r="C191" s="194"/>
      <c r="D191" s="186" t="s">
        <v>148</v>
      </c>
      <c r="E191" s="195" t="s">
        <v>19</v>
      </c>
      <c r="F191" s="196" t="s">
        <v>304</v>
      </c>
      <c r="G191" s="194"/>
      <c r="H191" s="197">
        <v>40</v>
      </c>
      <c r="I191" s="198"/>
      <c r="J191" s="194"/>
      <c r="K191" s="194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148</v>
      </c>
      <c r="AU191" s="203" t="s">
        <v>88</v>
      </c>
      <c r="AV191" s="13" t="s">
        <v>88</v>
      </c>
      <c r="AW191" s="13" t="s">
        <v>38</v>
      </c>
      <c r="AX191" s="13" t="s">
        <v>77</v>
      </c>
      <c r="AY191" s="203" t="s">
        <v>131</v>
      </c>
    </row>
    <row r="192" spans="1:65" s="14" customFormat="1" ht="11.25">
      <c r="B192" s="204"/>
      <c r="C192" s="205"/>
      <c r="D192" s="186" t="s">
        <v>148</v>
      </c>
      <c r="E192" s="206" t="s">
        <v>19</v>
      </c>
      <c r="F192" s="207" t="s">
        <v>151</v>
      </c>
      <c r="G192" s="205"/>
      <c r="H192" s="208">
        <v>1350</v>
      </c>
      <c r="I192" s="209"/>
      <c r="J192" s="205"/>
      <c r="K192" s="205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148</v>
      </c>
      <c r="AU192" s="214" t="s">
        <v>88</v>
      </c>
      <c r="AV192" s="14" t="s">
        <v>137</v>
      </c>
      <c r="AW192" s="14" t="s">
        <v>38</v>
      </c>
      <c r="AX192" s="14" t="s">
        <v>85</v>
      </c>
      <c r="AY192" s="214" t="s">
        <v>131</v>
      </c>
    </row>
    <row r="193" spans="1:65" s="12" customFormat="1" ht="25.9" customHeight="1">
      <c r="B193" s="157"/>
      <c r="C193" s="158"/>
      <c r="D193" s="159" t="s">
        <v>76</v>
      </c>
      <c r="E193" s="160" t="s">
        <v>305</v>
      </c>
      <c r="F193" s="160" t="s">
        <v>306</v>
      </c>
      <c r="G193" s="158"/>
      <c r="H193" s="158"/>
      <c r="I193" s="161"/>
      <c r="J193" s="162">
        <f>BK193</f>
        <v>0</v>
      </c>
      <c r="K193" s="158"/>
      <c r="L193" s="163"/>
      <c r="M193" s="164"/>
      <c r="N193" s="165"/>
      <c r="O193" s="165"/>
      <c r="P193" s="166">
        <f>P194+P220+P223</f>
        <v>0</v>
      </c>
      <c r="Q193" s="165"/>
      <c r="R193" s="166">
        <f>R194+R220+R223</f>
        <v>0</v>
      </c>
      <c r="S193" s="165"/>
      <c r="T193" s="167">
        <f>T194+T220+T223</f>
        <v>0</v>
      </c>
      <c r="AR193" s="168" t="s">
        <v>162</v>
      </c>
      <c r="AT193" s="169" t="s">
        <v>76</v>
      </c>
      <c r="AU193" s="169" t="s">
        <v>77</v>
      </c>
      <c r="AY193" s="168" t="s">
        <v>131</v>
      </c>
      <c r="BK193" s="170">
        <f>BK194+BK220+BK223</f>
        <v>0</v>
      </c>
    </row>
    <row r="194" spans="1:65" s="12" customFormat="1" ht="22.9" customHeight="1">
      <c r="B194" s="157"/>
      <c r="C194" s="158"/>
      <c r="D194" s="159" t="s">
        <v>76</v>
      </c>
      <c r="E194" s="171" t="s">
        <v>307</v>
      </c>
      <c r="F194" s="171" t="s">
        <v>308</v>
      </c>
      <c r="G194" s="158"/>
      <c r="H194" s="158"/>
      <c r="I194" s="161"/>
      <c r="J194" s="172">
        <f>BK194</f>
        <v>0</v>
      </c>
      <c r="K194" s="158"/>
      <c r="L194" s="163"/>
      <c r="M194" s="164"/>
      <c r="N194" s="165"/>
      <c r="O194" s="165"/>
      <c r="P194" s="166">
        <f>SUM(P195:P219)</f>
        <v>0</v>
      </c>
      <c r="Q194" s="165"/>
      <c r="R194" s="166">
        <f>SUM(R195:R219)</f>
        <v>0</v>
      </c>
      <c r="S194" s="165"/>
      <c r="T194" s="167">
        <f>SUM(T195:T219)</f>
        <v>0</v>
      </c>
      <c r="AR194" s="168" t="s">
        <v>162</v>
      </c>
      <c r="AT194" s="169" t="s">
        <v>76</v>
      </c>
      <c r="AU194" s="169" t="s">
        <v>85</v>
      </c>
      <c r="AY194" s="168" t="s">
        <v>131</v>
      </c>
      <c r="BK194" s="170">
        <f>SUM(BK195:BK219)</f>
        <v>0</v>
      </c>
    </row>
    <row r="195" spans="1:65" s="2" customFormat="1" ht="24.2" customHeight="1">
      <c r="A195" s="34"/>
      <c r="B195" s="35"/>
      <c r="C195" s="173" t="s">
        <v>309</v>
      </c>
      <c r="D195" s="173" t="s">
        <v>133</v>
      </c>
      <c r="E195" s="174" t="s">
        <v>310</v>
      </c>
      <c r="F195" s="175" t="s">
        <v>311</v>
      </c>
      <c r="G195" s="176" t="s">
        <v>196</v>
      </c>
      <c r="H195" s="177">
        <v>1</v>
      </c>
      <c r="I195" s="178"/>
      <c r="J195" s="179">
        <f>ROUND(I195*H195,2)</f>
        <v>0</v>
      </c>
      <c r="K195" s="175" t="s">
        <v>19</v>
      </c>
      <c r="L195" s="39"/>
      <c r="M195" s="180" t="s">
        <v>19</v>
      </c>
      <c r="N195" s="181" t="s">
        <v>48</v>
      </c>
      <c r="O195" s="64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4" t="s">
        <v>137</v>
      </c>
      <c r="AT195" s="184" t="s">
        <v>133</v>
      </c>
      <c r="AU195" s="184" t="s">
        <v>88</v>
      </c>
      <c r="AY195" s="17" t="s">
        <v>131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7" t="s">
        <v>85</v>
      </c>
      <c r="BK195" s="185">
        <f>ROUND(I195*H195,2)</f>
        <v>0</v>
      </c>
      <c r="BL195" s="17" t="s">
        <v>137</v>
      </c>
      <c r="BM195" s="184" t="s">
        <v>312</v>
      </c>
    </row>
    <row r="196" spans="1:65" s="2" customFormat="1" ht="39">
      <c r="A196" s="34"/>
      <c r="B196" s="35"/>
      <c r="C196" s="36"/>
      <c r="D196" s="186" t="s">
        <v>138</v>
      </c>
      <c r="E196" s="36"/>
      <c r="F196" s="187" t="s">
        <v>313</v>
      </c>
      <c r="G196" s="36"/>
      <c r="H196" s="36"/>
      <c r="I196" s="188"/>
      <c r="J196" s="36"/>
      <c r="K196" s="36"/>
      <c r="L196" s="39"/>
      <c r="M196" s="189"/>
      <c r="N196" s="190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138</v>
      </c>
      <c r="AU196" s="17" t="s">
        <v>88</v>
      </c>
    </row>
    <row r="197" spans="1:65" s="2" customFormat="1" ht="24.2" customHeight="1">
      <c r="A197" s="34"/>
      <c r="B197" s="35"/>
      <c r="C197" s="173" t="s">
        <v>231</v>
      </c>
      <c r="D197" s="173" t="s">
        <v>133</v>
      </c>
      <c r="E197" s="174" t="s">
        <v>314</v>
      </c>
      <c r="F197" s="175" t="s">
        <v>315</v>
      </c>
      <c r="G197" s="176" t="s">
        <v>196</v>
      </c>
      <c r="H197" s="177">
        <v>1</v>
      </c>
      <c r="I197" s="178"/>
      <c r="J197" s="179">
        <f>ROUND(I197*H197,2)</f>
        <v>0</v>
      </c>
      <c r="K197" s="175" t="s">
        <v>19</v>
      </c>
      <c r="L197" s="39"/>
      <c r="M197" s="180" t="s">
        <v>19</v>
      </c>
      <c r="N197" s="181" t="s">
        <v>48</v>
      </c>
      <c r="O197" s="64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137</v>
      </c>
      <c r="AT197" s="184" t="s">
        <v>133</v>
      </c>
      <c r="AU197" s="184" t="s">
        <v>88</v>
      </c>
      <c r="AY197" s="17" t="s">
        <v>131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7" t="s">
        <v>85</v>
      </c>
      <c r="BK197" s="185">
        <f>ROUND(I197*H197,2)</f>
        <v>0</v>
      </c>
      <c r="BL197" s="17" t="s">
        <v>137</v>
      </c>
      <c r="BM197" s="184" t="s">
        <v>316</v>
      </c>
    </row>
    <row r="198" spans="1:65" s="2" customFormat="1" ht="48.75">
      <c r="A198" s="34"/>
      <c r="B198" s="35"/>
      <c r="C198" s="36"/>
      <c r="D198" s="186" t="s">
        <v>138</v>
      </c>
      <c r="E198" s="36"/>
      <c r="F198" s="187" t="s">
        <v>317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138</v>
      </c>
      <c r="AU198" s="17" t="s">
        <v>88</v>
      </c>
    </row>
    <row r="199" spans="1:65" s="2" customFormat="1" ht="16.5" customHeight="1">
      <c r="A199" s="34"/>
      <c r="B199" s="35"/>
      <c r="C199" s="173" t="s">
        <v>318</v>
      </c>
      <c r="D199" s="173" t="s">
        <v>133</v>
      </c>
      <c r="E199" s="174" t="s">
        <v>319</v>
      </c>
      <c r="F199" s="175" t="s">
        <v>320</v>
      </c>
      <c r="G199" s="176" t="s">
        <v>196</v>
      </c>
      <c r="H199" s="177">
        <v>1</v>
      </c>
      <c r="I199" s="178"/>
      <c r="J199" s="179">
        <f>ROUND(I199*H199,2)</f>
        <v>0</v>
      </c>
      <c r="K199" s="175" t="s">
        <v>19</v>
      </c>
      <c r="L199" s="39"/>
      <c r="M199" s="180" t="s">
        <v>19</v>
      </c>
      <c r="N199" s="181" t="s">
        <v>48</v>
      </c>
      <c r="O199" s="64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137</v>
      </c>
      <c r="AT199" s="184" t="s">
        <v>133</v>
      </c>
      <c r="AU199" s="184" t="s">
        <v>88</v>
      </c>
      <c r="AY199" s="17" t="s">
        <v>131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85</v>
      </c>
      <c r="BK199" s="185">
        <f>ROUND(I199*H199,2)</f>
        <v>0</v>
      </c>
      <c r="BL199" s="17" t="s">
        <v>137</v>
      </c>
      <c r="BM199" s="184" t="s">
        <v>321</v>
      </c>
    </row>
    <row r="200" spans="1:65" s="2" customFormat="1" ht="58.5">
      <c r="A200" s="34"/>
      <c r="B200" s="35"/>
      <c r="C200" s="36"/>
      <c r="D200" s="186" t="s">
        <v>138</v>
      </c>
      <c r="E200" s="36"/>
      <c r="F200" s="187" t="s">
        <v>322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138</v>
      </c>
      <c r="AU200" s="17" t="s">
        <v>88</v>
      </c>
    </row>
    <row r="201" spans="1:65" s="2" customFormat="1" ht="16.5" customHeight="1">
      <c r="A201" s="34"/>
      <c r="B201" s="35"/>
      <c r="C201" s="173" t="s">
        <v>203</v>
      </c>
      <c r="D201" s="173" t="s">
        <v>133</v>
      </c>
      <c r="E201" s="174" t="s">
        <v>323</v>
      </c>
      <c r="F201" s="175" t="s">
        <v>324</v>
      </c>
      <c r="G201" s="176" t="s">
        <v>196</v>
      </c>
      <c r="H201" s="177">
        <v>1</v>
      </c>
      <c r="I201" s="178"/>
      <c r="J201" s="179">
        <f>ROUND(I201*H201,2)</f>
        <v>0</v>
      </c>
      <c r="K201" s="175" t="s">
        <v>145</v>
      </c>
      <c r="L201" s="39"/>
      <c r="M201" s="180" t="s">
        <v>19</v>
      </c>
      <c r="N201" s="181" t="s">
        <v>48</v>
      </c>
      <c r="O201" s="64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4" t="s">
        <v>137</v>
      </c>
      <c r="AT201" s="184" t="s">
        <v>133</v>
      </c>
      <c r="AU201" s="184" t="s">
        <v>88</v>
      </c>
      <c r="AY201" s="17" t="s">
        <v>131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7" t="s">
        <v>85</v>
      </c>
      <c r="BK201" s="185">
        <f>ROUND(I201*H201,2)</f>
        <v>0</v>
      </c>
      <c r="BL201" s="17" t="s">
        <v>137</v>
      </c>
      <c r="BM201" s="184" t="s">
        <v>325</v>
      </c>
    </row>
    <row r="202" spans="1:65" s="2" customFormat="1" ht="11.25">
      <c r="A202" s="34"/>
      <c r="B202" s="35"/>
      <c r="C202" s="36"/>
      <c r="D202" s="191" t="s">
        <v>146</v>
      </c>
      <c r="E202" s="36"/>
      <c r="F202" s="192" t="s">
        <v>326</v>
      </c>
      <c r="G202" s="36"/>
      <c r="H202" s="36"/>
      <c r="I202" s="188"/>
      <c r="J202" s="36"/>
      <c r="K202" s="36"/>
      <c r="L202" s="39"/>
      <c r="M202" s="189"/>
      <c r="N202" s="190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146</v>
      </c>
      <c r="AU202" s="17" t="s">
        <v>88</v>
      </c>
    </row>
    <row r="203" spans="1:65" s="2" customFormat="1" ht="78">
      <c r="A203" s="34"/>
      <c r="B203" s="35"/>
      <c r="C203" s="36"/>
      <c r="D203" s="186" t="s">
        <v>138</v>
      </c>
      <c r="E203" s="36"/>
      <c r="F203" s="187" t="s">
        <v>327</v>
      </c>
      <c r="G203" s="36"/>
      <c r="H203" s="36"/>
      <c r="I203" s="188"/>
      <c r="J203" s="36"/>
      <c r="K203" s="36"/>
      <c r="L203" s="39"/>
      <c r="M203" s="189"/>
      <c r="N203" s="190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138</v>
      </c>
      <c r="AU203" s="17" t="s">
        <v>88</v>
      </c>
    </row>
    <row r="204" spans="1:65" s="2" customFormat="1" ht="16.5" customHeight="1">
      <c r="A204" s="34"/>
      <c r="B204" s="35"/>
      <c r="C204" s="173" t="s">
        <v>328</v>
      </c>
      <c r="D204" s="173" t="s">
        <v>133</v>
      </c>
      <c r="E204" s="174" t="s">
        <v>329</v>
      </c>
      <c r="F204" s="175" t="s">
        <v>330</v>
      </c>
      <c r="G204" s="176" t="s">
        <v>331</v>
      </c>
      <c r="H204" s="177">
        <v>1</v>
      </c>
      <c r="I204" s="178"/>
      <c r="J204" s="179">
        <f>ROUND(I204*H204,2)</f>
        <v>0</v>
      </c>
      <c r="K204" s="175" t="s">
        <v>145</v>
      </c>
      <c r="L204" s="39"/>
      <c r="M204" s="180" t="s">
        <v>19</v>
      </c>
      <c r="N204" s="181" t="s">
        <v>48</v>
      </c>
      <c r="O204" s="64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4" t="s">
        <v>137</v>
      </c>
      <c r="AT204" s="184" t="s">
        <v>133</v>
      </c>
      <c r="AU204" s="184" t="s">
        <v>88</v>
      </c>
      <c r="AY204" s="17" t="s">
        <v>131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7" t="s">
        <v>85</v>
      </c>
      <c r="BK204" s="185">
        <f>ROUND(I204*H204,2)</f>
        <v>0</v>
      </c>
      <c r="BL204" s="17" t="s">
        <v>137</v>
      </c>
      <c r="BM204" s="184" t="s">
        <v>332</v>
      </c>
    </row>
    <row r="205" spans="1:65" s="2" customFormat="1" ht="11.25">
      <c r="A205" s="34"/>
      <c r="B205" s="35"/>
      <c r="C205" s="36"/>
      <c r="D205" s="191" t="s">
        <v>146</v>
      </c>
      <c r="E205" s="36"/>
      <c r="F205" s="192" t="s">
        <v>333</v>
      </c>
      <c r="G205" s="36"/>
      <c r="H205" s="36"/>
      <c r="I205" s="188"/>
      <c r="J205" s="36"/>
      <c r="K205" s="36"/>
      <c r="L205" s="39"/>
      <c r="M205" s="189"/>
      <c r="N205" s="190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146</v>
      </c>
      <c r="AU205" s="17" t="s">
        <v>88</v>
      </c>
    </row>
    <row r="206" spans="1:65" s="2" customFormat="1" ht="19.5">
      <c r="A206" s="34"/>
      <c r="B206" s="35"/>
      <c r="C206" s="36"/>
      <c r="D206" s="186" t="s">
        <v>138</v>
      </c>
      <c r="E206" s="36"/>
      <c r="F206" s="187" t="s">
        <v>334</v>
      </c>
      <c r="G206" s="36"/>
      <c r="H206" s="36"/>
      <c r="I206" s="188"/>
      <c r="J206" s="36"/>
      <c r="K206" s="36"/>
      <c r="L206" s="39"/>
      <c r="M206" s="189"/>
      <c r="N206" s="190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138</v>
      </c>
      <c r="AU206" s="17" t="s">
        <v>88</v>
      </c>
    </row>
    <row r="207" spans="1:65" s="2" customFormat="1" ht="16.5" customHeight="1">
      <c r="A207" s="34"/>
      <c r="B207" s="35"/>
      <c r="C207" s="173" t="s">
        <v>240</v>
      </c>
      <c r="D207" s="173" t="s">
        <v>133</v>
      </c>
      <c r="E207" s="174" t="s">
        <v>335</v>
      </c>
      <c r="F207" s="175" t="s">
        <v>336</v>
      </c>
      <c r="G207" s="176" t="s">
        <v>337</v>
      </c>
      <c r="H207" s="177">
        <v>60</v>
      </c>
      <c r="I207" s="178"/>
      <c r="J207" s="179">
        <f>ROUND(I207*H207,2)</f>
        <v>0</v>
      </c>
      <c r="K207" s="175" t="s">
        <v>145</v>
      </c>
      <c r="L207" s="39"/>
      <c r="M207" s="180" t="s">
        <v>19</v>
      </c>
      <c r="N207" s="181" t="s">
        <v>48</v>
      </c>
      <c r="O207" s="64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137</v>
      </c>
      <c r="AT207" s="184" t="s">
        <v>133</v>
      </c>
      <c r="AU207" s="184" t="s">
        <v>88</v>
      </c>
      <c r="AY207" s="17" t="s">
        <v>131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7" t="s">
        <v>85</v>
      </c>
      <c r="BK207" s="185">
        <f>ROUND(I207*H207,2)</f>
        <v>0</v>
      </c>
      <c r="BL207" s="17" t="s">
        <v>137</v>
      </c>
      <c r="BM207" s="184" t="s">
        <v>338</v>
      </c>
    </row>
    <row r="208" spans="1:65" s="2" customFormat="1" ht="11.25">
      <c r="A208" s="34"/>
      <c r="B208" s="35"/>
      <c r="C208" s="36"/>
      <c r="D208" s="191" t="s">
        <v>146</v>
      </c>
      <c r="E208" s="36"/>
      <c r="F208" s="192" t="s">
        <v>339</v>
      </c>
      <c r="G208" s="36"/>
      <c r="H208" s="36"/>
      <c r="I208" s="188"/>
      <c r="J208" s="36"/>
      <c r="K208" s="36"/>
      <c r="L208" s="39"/>
      <c r="M208" s="189"/>
      <c r="N208" s="190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146</v>
      </c>
      <c r="AU208" s="17" t="s">
        <v>88</v>
      </c>
    </row>
    <row r="209" spans="1:65" s="2" customFormat="1" ht="87.75">
      <c r="A209" s="34"/>
      <c r="B209" s="35"/>
      <c r="C209" s="36"/>
      <c r="D209" s="186" t="s">
        <v>138</v>
      </c>
      <c r="E209" s="36"/>
      <c r="F209" s="187" t="s">
        <v>377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138</v>
      </c>
      <c r="AU209" s="17" t="s">
        <v>88</v>
      </c>
    </row>
    <row r="210" spans="1:65" s="13" customFormat="1" ht="11.25">
      <c r="B210" s="193"/>
      <c r="C210" s="194"/>
      <c r="D210" s="186" t="s">
        <v>148</v>
      </c>
      <c r="E210" s="195" t="s">
        <v>19</v>
      </c>
      <c r="F210" s="196" t="s">
        <v>341</v>
      </c>
      <c r="G210" s="194"/>
      <c r="H210" s="197">
        <v>30</v>
      </c>
      <c r="I210" s="198"/>
      <c r="J210" s="194"/>
      <c r="K210" s="194"/>
      <c r="L210" s="199"/>
      <c r="M210" s="200"/>
      <c r="N210" s="201"/>
      <c r="O210" s="201"/>
      <c r="P210" s="201"/>
      <c r="Q210" s="201"/>
      <c r="R210" s="201"/>
      <c r="S210" s="201"/>
      <c r="T210" s="202"/>
      <c r="AT210" s="203" t="s">
        <v>148</v>
      </c>
      <c r="AU210" s="203" t="s">
        <v>88</v>
      </c>
      <c r="AV210" s="13" t="s">
        <v>88</v>
      </c>
      <c r="AW210" s="13" t="s">
        <v>38</v>
      </c>
      <c r="AX210" s="13" t="s">
        <v>77</v>
      </c>
      <c r="AY210" s="203" t="s">
        <v>131</v>
      </c>
    </row>
    <row r="211" spans="1:65" s="13" customFormat="1" ht="11.25">
      <c r="B211" s="193"/>
      <c r="C211" s="194"/>
      <c r="D211" s="186" t="s">
        <v>148</v>
      </c>
      <c r="E211" s="195" t="s">
        <v>19</v>
      </c>
      <c r="F211" s="196" t="s">
        <v>342</v>
      </c>
      <c r="G211" s="194"/>
      <c r="H211" s="197">
        <v>30</v>
      </c>
      <c r="I211" s="198"/>
      <c r="J211" s="194"/>
      <c r="K211" s="194"/>
      <c r="L211" s="199"/>
      <c r="M211" s="200"/>
      <c r="N211" s="201"/>
      <c r="O211" s="201"/>
      <c r="P211" s="201"/>
      <c r="Q211" s="201"/>
      <c r="R211" s="201"/>
      <c r="S211" s="201"/>
      <c r="T211" s="202"/>
      <c r="AT211" s="203" t="s">
        <v>148</v>
      </c>
      <c r="AU211" s="203" t="s">
        <v>88</v>
      </c>
      <c r="AV211" s="13" t="s">
        <v>88</v>
      </c>
      <c r="AW211" s="13" t="s">
        <v>38</v>
      </c>
      <c r="AX211" s="13" t="s">
        <v>77</v>
      </c>
      <c r="AY211" s="203" t="s">
        <v>131</v>
      </c>
    </row>
    <row r="212" spans="1:65" s="14" customFormat="1" ht="11.25">
      <c r="B212" s="204"/>
      <c r="C212" s="205"/>
      <c r="D212" s="186" t="s">
        <v>148</v>
      </c>
      <c r="E212" s="206" t="s">
        <v>19</v>
      </c>
      <c r="F212" s="207" t="s">
        <v>151</v>
      </c>
      <c r="G212" s="205"/>
      <c r="H212" s="208">
        <v>60</v>
      </c>
      <c r="I212" s="209"/>
      <c r="J212" s="205"/>
      <c r="K212" s="205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148</v>
      </c>
      <c r="AU212" s="214" t="s">
        <v>88</v>
      </c>
      <c r="AV212" s="14" t="s">
        <v>137</v>
      </c>
      <c r="AW212" s="14" t="s">
        <v>38</v>
      </c>
      <c r="AX212" s="14" t="s">
        <v>85</v>
      </c>
      <c r="AY212" s="214" t="s">
        <v>131</v>
      </c>
    </row>
    <row r="213" spans="1:65" s="2" customFormat="1" ht="16.5" customHeight="1">
      <c r="A213" s="34"/>
      <c r="B213" s="35"/>
      <c r="C213" s="173" t="s">
        <v>343</v>
      </c>
      <c r="D213" s="173" t="s">
        <v>133</v>
      </c>
      <c r="E213" s="174" t="s">
        <v>344</v>
      </c>
      <c r="F213" s="175" t="s">
        <v>345</v>
      </c>
      <c r="G213" s="176" t="s">
        <v>337</v>
      </c>
      <c r="H213" s="177">
        <v>240</v>
      </c>
      <c r="I213" s="178"/>
      <c r="J213" s="179">
        <f>ROUND(I213*H213,2)</f>
        <v>0</v>
      </c>
      <c r="K213" s="175" t="s">
        <v>145</v>
      </c>
      <c r="L213" s="39"/>
      <c r="M213" s="180" t="s">
        <v>19</v>
      </c>
      <c r="N213" s="181" t="s">
        <v>48</v>
      </c>
      <c r="O213" s="64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4" t="s">
        <v>137</v>
      </c>
      <c r="AT213" s="184" t="s">
        <v>133</v>
      </c>
      <c r="AU213" s="184" t="s">
        <v>88</v>
      </c>
      <c r="AY213" s="17" t="s">
        <v>131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85</v>
      </c>
      <c r="BK213" s="185">
        <f>ROUND(I213*H213,2)</f>
        <v>0</v>
      </c>
      <c r="BL213" s="17" t="s">
        <v>137</v>
      </c>
      <c r="BM213" s="184" t="s">
        <v>346</v>
      </c>
    </row>
    <row r="214" spans="1:65" s="2" customFormat="1" ht="11.25">
      <c r="A214" s="34"/>
      <c r="B214" s="35"/>
      <c r="C214" s="36"/>
      <c r="D214" s="191" t="s">
        <v>146</v>
      </c>
      <c r="E214" s="36"/>
      <c r="F214" s="192" t="s">
        <v>347</v>
      </c>
      <c r="G214" s="36"/>
      <c r="H214" s="36"/>
      <c r="I214" s="188"/>
      <c r="J214" s="36"/>
      <c r="K214" s="36"/>
      <c r="L214" s="39"/>
      <c r="M214" s="189"/>
      <c r="N214" s="190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146</v>
      </c>
      <c r="AU214" s="17" t="s">
        <v>88</v>
      </c>
    </row>
    <row r="215" spans="1:65" s="2" customFormat="1" ht="68.25">
      <c r="A215" s="34"/>
      <c r="B215" s="35"/>
      <c r="C215" s="36"/>
      <c r="D215" s="186" t="s">
        <v>138</v>
      </c>
      <c r="E215" s="36"/>
      <c r="F215" s="187" t="s">
        <v>348</v>
      </c>
      <c r="G215" s="36"/>
      <c r="H215" s="36"/>
      <c r="I215" s="188"/>
      <c r="J215" s="36"/>
      <c r="K215" s="36"/>
      <c r="L215" s="39"/>
      <c r="M215" s="189"/>
      <c r="N215" s="190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138</v>
      </c>
      <c r="AU215" s="17" t="s">
        <v>88</v>
      </c>
    </row>
    <row r="216" spans="1:65" s="2" customFormat="1" ht="21.75" customHeight="1">
      <c r="A216" s="34"/>
      <c r="B216" s="35"/>
      <c r="C216" s="173" t="s">
        <v>244</v>
      </c>
      <c r="D216" s="173" t="s">
        <v>133</v>
      </c>
      <c r="E216" s="174" t="s">
        <v>349</v>
      </c>
      <c r="F216" s="175" t="s">
        <v>350</v>
      </c>
      <c r="G216" s="176" t="s">
        <v>196</v>
      </c>
      <c r="H216" s="177">
        <v>1</v>
      </c>
      <c r="I216" s="178"/>
      <c r="J216" s="179">
        <f>ROUND(I216*H216,2)</f>
        <v>0</v>
      </c>
      <c r="K216" s="175" t="s">
        <v>19</v>
      </c>
      <c r="L216" s="39"/>
      <c r="M216" s="180" t="s">
        <v>19</v>
      </c>
      <c r="N216" s="181" t="s">
        <v>48</v>
      </c>
      <c r="O216" s="64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4" t="s">
        <v>137</v>
      </c>
      <c r="AT216" s="184" t="s">
        <v>133</v>
      </c>
      <c r="AU216" s="184" t="s">
        <v>88</v>
      </c>
      <c r="AY216" s="17" t="s">
        <v>131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7" t="s">
        <v>85</v>
      </c>
      <c r="BK216" s="185">
        <f>ROUND(I216*H216,2)</f>
        <v>0</v>
      </c>
      <c r="BL216" s="17" t="s">
        <v>137</v>
      </c>
      <c r="BM216" s="184" t="s">
        <v>351</v>
      </c>
    </row>
    <row r="217" spans="1:65" s="2" customFormat="1" ht="39">
      <c r="A217" s="34"/>
      <c r="B217" s="35"/>
      <c r="C217" s="36"/>
      <c r="D217" s="186" t="s">
        <v>138</v>
      </c>
      <c r="E217" s="36"/>
      <c r="F217" s="187" t="s">
        <v>352</v>
      </c>
      <c r="G217" s="36"/>
      <c r="H217" s="36"/>
      <c r="I217" s="188"/>
      <c r="J217" s="36"/>
      <c r="K217" s="36"/>
      <c r="L217" s="39"/>
      <c r="M217" s="189"/>
      <c r="N217" s="190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138</v>
      </c>
      <c r="AU217" s="17" t="s">
        <v>88</v>
      </c>
    </row>
    <row r="218" spans="1:65" s="2" customFormat="1" ht="24.2" customHeight="1">
      <c r="A218" s="34"/>
      <c r="B218" s="35"/>
      <c r="C218" s="173" t="s">
        <v>353</v>
      </c>
      <c r="D218" s="173" t="s">
        <v>133</v>
      </c>
      <c r="E218" s="174" t="s">
        <v>354</v>
      </c>
      <c r="F218" s="175" t="s">
        <v>355</v>
      </c>
      <c r="G218" s="176" t="s">
        <v>196</v>
      </c>
      <c r="H218" s="177">
        <v>1</v>
      </c>
      <c r="I218" s="178"/>
      <c r="J218" s="179">
        <f>ROUND(I218*H218,2)</f>
        <v>0</v>
      </c>
      <c r="K218" s="175" t="s">
        <v>19</v>
      </c>
      <c r="L218" s="39"/>
      <c r="M218" s="180" t="s">
        <v>19</v>
      </c>
      <c r="N218" s="181" t="s">
        <v>48</v>
      </c>
      <c r="O218" s="64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4" t="s">
        <v>137</v>
      </c>
      <c r="AT218" s="184" t="s">
        <v>133</v>
      </c>
      <c r="AU218" s="184" t="s">
        <v>88</v>
      </c>
      <c r="AY218" s="17" t="s">
        <v>131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7" t="s">
        <v>85</v>
      </c>
      <c r="BK218" s="185">
        <f>ROUND(I218*H218,2)</f>
        <v>0</v>
      </c>
      <c r="BL218" s="17" t="s">
        <v>137</v>
      </c>
      <c r="BM218" s="184" t="s">
        <v>356</v>
      </c>
    </row>
    <row r="219" spans="1:65" s="2" customFormat="1" ht="68.25">
      <c r="A219" s="34"/>
      <c r="B219" s="35"/>
      <c r="C219" s="36"/>
      <c r="D219" s="186" t="s">
        <v>138</v>
      </c>
      <c r="E219" s="36"/>
      <c r="F219" s="187" t="s">
        <v>357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138</v>
      </c>
      <c r="AU219" s="17" t="s">
        <v>88</v>
      </c>
    </row>
    <row r="220" spans="1:65" s="12" customFormat="1" ht="22.9" customHeight="1">
      <c r="B220" s="157"/>
      <c r="C220" s="158"/>
      <c r="D220" s="159" t="s">
        <v>76</v>
      </c>
      <c r="E220" s="171" t="s">
        <v>358</v>
      </c>
      <c r="F220" s="171" t="s">
        <v>359</v>
      </c>
      <c r="G220" s="158"/>
      <c r="H220" s="158"/>
      <c r="I220" s="161"/>
      <c r="J220" s="172">
        <f>BK220</f>
        <v>0</v>
      </c>
      <c r="K220" s="158"/>
      <c r="L220" s="163"/>
      <c r="M220" s="164"/>
      <c r="N220" s="165"/>
      <c r="O220" s="165"/>
      <c r="P220" s="166">
        <f>SUM(P221:P222)</f>
        <v>0</v>
      </c>
      <c r="Q220" s="165"/>
      <c r="R220" s="166">
        <f>SUM(R221:R222)</f>
        <v>0</v>
      </c>
      <c r="S220" s="165"/>
      <c r="T220" s="167">
        <f>SUM(T221:T222)</f>
        <v>0</v>
      </c>
      <c r="AR220" s="168" t="s">
        <v>162</v>
      </c>
      <c r="AT220" s="169" t="s">
        <v>76</v>
      </c>
      <c r="AU220" s="169" t="s">
        <v>85</v>
      </c>
      <c r="AY220" s="168" t="s">
        <v>131</v>
      </c>
      <c r="BK220" s="170">
        <f>SUM(BK221:BK222)</f>
        <v>0</v>
      </c>
    </row>
    <row r="221" spans="1:65" s="2" customFormat="1" ht="21.75" customHeight="1">
      <c r="A221" s="34"/>
      <c r="B221" s="35"/>
      <c r="C221" s="173" t="s">
        <v>249</v>
      </c>
      <c r="D221" s="173" t="s">
        <v>133</v>
      </c>
      <c r="E221" s="174" t="s">
        <v>360</v>
      </c>
      <c r="F221" s="175" t="s">
        <v>361</v>
      </c>
      <c r="G221" s="176" t="s">
        <v>196</v>
      </c>
      <c r="H221" s="177">
        <v>1</v>
      </c>
      <c r="I221" s="178"/>
      <c r="J221" s="179">
        <f>ROUND(I221*H221,2)</f>
        <v>0</v>
      </c>
      <c r="K221" s="175" t="s">
        <v>19</v>
      </c>
      <c r="L221" s="39"/>
      <c r="M221" s="180" t="s">
        <v>19</v>
      </c>
      <c r="N221" s="181" t="s">
        <v>48</v>
      </c>
      <c r="O221" s="64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137</v>
      </c>
      <c r="AT221" s="184" t="s">
        <v>133</v>
      </c>
      <c r="AU221" s="184" t="s">
        <v>88</v>
      </c>
      <c r="AY221" s="17" t="s">
        <v>131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85</v>
      </c>
      <c r="BK221" s="185">
        <f>ROUND(I221*H221,2)</f>
        <v>0</v>
      </c>
      <c r="BL221" s="17" t="s">
        <v>137</v>
      </c>
      <c r="BM221" s="184" t="s">
        <v>362</v>
      </c>
    </row>
    <row r="222" spans="1:65" s="2" customFormat="1" ht="29.25">
      <c r="A222" s="34"/>
      <c r="B222" s="35"/>
      <c r="C222" s="36"/>
      <c r="D222" s="186" t="s">
        <v>138</v>
      </c>
      <c r="E222" s="36"/>
      <c r="F222" s="187" t="s">
        <v>363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138</v>
      </c>
      <c r="AU222" s="17" t="s">
        <v>88</v>
      </c>
    </row>
    <row r="223" spans="1:65" s="12" customFormat="1" ht="22.9" customHeight="1">
      <c r="B223" s="157"/>
      <c r="C223" s="158"/>
      <c r="D223" s="159" t="s">
        <v>76</v>
      </c>
      <c r="E223" s="171" t="s">
        <v>364</v>
      </c>
      <c r="F223" s="171" t="s">
        <v>365</v>
      </c>
      <c r="G223" s="158"/>
      <c r="H223" s="158"/>
      <c r="I223" s="161"/>
      <c r="J223" s="172">
        <f>BK223</f>
        <v>0</v>
      </c>
      <c r="K223" s="158"/>
      <c r="L223" s="163"/>
      <c r="M223" s="164"/>
      <c r="N223" s="165"/>
      <c r="O223" s="165"/>
      <c r="P223" s="166">
        <f>SUM(P224:P226)</f>
        <v>0</v>
      </c>
      <c r="Q223" s="165"/>
      <c r="R223" s="166">
        <f>SUM(R224:R226)</f>
        <v>0</v>
      </c>
      <c r="S223" s="165"/>
      <c r="T223" s="167">
        <f>SUM(T224:T226)</f>
        <v>0</v>
      </c>
      <c r="AR223" s="168" t="s">
        <v>162</v>
      </c>
      <c r="AT223" s="169" t="s">
        <v>76</v>
      </c>
      <c r="AU223" s="169" t="s">
        <v>85</v>
      </c>
      <c r="AY223" s="168" t="s">
        <v>131</v>
      </c>
      <c r="BK223" s="170">
        <f>SUM(BK224:BK226)</f>
        <v>0</v>
      </c>
    </row>
    <row r="224" spans="1:65" s="2" customFormat="1" ht="16.5" customHeight="1">
      <c r="A224" s="34"/>
      <c r="B224" s="35"/>
      <c r="C224" s="173" t="s">
        <v>366</v>
      </c>
      <c r="D224" s="173" t="s">
        <v>133</v>
      </c>
      <c r="E224" s="174" t="s">
        <v>367</v>
      </c>
      <c r="F224" s="175" t="s">
        <v>368</v>
      </c>
      <c r="G224" s="176" t="s">
        <v>196</v>
      </c>
      <c r="H224" s="177">
        <v>1</v>
      </c>
      <c r="I224" s="178"/>
      <c r="J224" s="179">
        <f>ROUND(I224*H224,2)</f>
        <v>0</v>
      </c>
      <c r="K224" s="175" t="s">
        <v>145</v>
      </c>
      <c r="L224" s="39"/>
      <c r="M224" s="180" t="s">
        <v>19</v>
      </c>
      <c r="N224" s="181" t="s">
        <v>48</v>
      </c>
      <c r="O224" s="64"/>
      <c r="P224" s="182">
        <f>O224*H224</f>
        <v>0</v>
      </c>
      <c r="Q224" s="182">
        <v>0</v>
      </c>
      <c r="R224" s="182">
        <f>Q224*H224</f>
        <v>0</v>
      </c>
      <c r="S224" s="182">
        <v>0</v>
      </c>
      <c r="T224" s="18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4" t="s">
        <v>137</v>
      </c>
      <c r="AT224" s="184" t="s">
        <v>133</v>
      </c>
      <c r="AU224" s="184" t="s">
        <v>88</v>
      </c>
      <c r="AY224" s="17" t="s">
        <v>131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7" t="s">
        <v>85</v>
      </c>
      <c r="BK224" s="185">
        <f>ROUND(I224*H224,2)</f>
        <v>0</v>
      </c>
      <c r="BL224" s="17" t="s">
        <v>137</v>
      </c>
      <c r="BM224" s="184" t="s">
        <v>369</v>
      </c>
    </row>
    <row r="225" spans="1:47" s="2" customFormat="1" ht="11.25">
      <c r="A225" s="34"/>
      <c r="B225" s="35"/>
      <c r="C225" s="36"/>
      <c r="D225" s="191" t="s">
        <v>146</v>
      </c>
      <c r="E225" s="36"/>
      <c r="F225" s="192" t="s">
        <v>370</v>
      </c>
      <c r="G225" s="36"/>
      <c r="H225" s="36"/>
      <c r="I225" s="188"/>
      <c r="J225" s="36"/>
      <c r="K225" s="36"/>
      <c r="L225" s="39"/>
      <c r="M225" s="189"/>
      <c r="N225" s="190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146</v>
      </c>
      <c r="AU225" s="17" t="s">
        <v>88</v>
      </c>
    </row>
    <row r="226" spans="1:47" s="2" customFormat="1" ht="39">
      <c r="A226" s="34"/>
      <c r="B226" s="35"/>
      <c r="C226" s="36"/>
      <c r="D226" s="186" t="s">
        <v>138</v>
      </c>
      <c r="E226" s="36"/>
      <c r="F226" s="187" t="s">
        <v>371</v>
      </c>
      <c r="G226" s="36"/>
      <c r="H226" s="36"/>
      <c r="I226" s="188"/>
      <c r="J226" s="36"/>
      <c r="K226" s="36"/>
      <c r="L226" s="39"/>
      <c r="M226" s="225"/>
      <c r="N226" s="226"/>
      <c r="O226" s="227"/>
      <c r="P226" s="227"/>
      <c r="Q226" s="227"/>
      <c r="R226" s="227"/>
      <c r="S226" s="227"/>
      <c r="T226" s="228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138</v>
      </c>
      <c r="AU226" s="17" t="s">
        <v>88</v>
      </c>
    </row>
    <row r="227" spans="1:47" s="2" customFormat="1" ht="6.95" customHeight="1">
      <c r="A227" s="34"/>
      <c r="B227" s="47"/>
      <c r="C227" s="48"/>
      <c r="D227" s="48"/>
      <c r="E227" s="48"/>
      <c r="F227" s="48"/>
      <c r="G227" s="48"/>
      <c r="H227" s="48"/>
      <c r="I227" s="48"/>
      <c r="J227" s="48"/>
      <c r="K227" s="48"/>
      <c r="L227" s="39"/>
      <c r="M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</row>
  </sheetData>
  <sheetProtection algorithmName="SHA-512" hashValue="LO7+76wcYvk2v4mjWN+UnoJ1XYAjyv4imEjx7q4qZaRSoSriWVeCNqkgTBrdkxfMMEpvwVp+hLzjLvatlwnOew==" saltValue="K9gpPkU4Ptx+0UOW0571gI9WPguDMbW+CT4nFQG9fL8n33HtgrGbufjNRAONHCc9bT6gLxREkz5tkx2T6UEl9w==" spinCount="100000" sheet="1" objects="1" scenarios="1" formatColumns="0" formatRows="0" autoFilter="0"/>
  <autoFilter ref="C89:K226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7" r:id="rId1"/>
    <hyperlink ref="F102" r:id="rId2"/>
    <hyperlink ref="F106" r:id="rId3"/>
    <hyperlink ref="F108" r:id="rId4"/>
    <hyperlink ref="F115" r:id="rId5"/>
    <hyperlink ref="F122" r:id="rId6"/>
    <hyperlink ref="F124" r:id="rId7"/>
    <hyperlink ref="F184" r:id="rId8"/>
    <hyperlink ref="F202" r:id="rId9"/>
    <hyperlink ref="F205" r:id="rId10"/>
    <hyperlink ref="F208" r:id="rId11"/>
    <hyperlink ref="F214" r:id="rId12"/>
    <hyperlink ref="F225" r:id="rId1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9"/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17" t="s">
        <v>97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88</v>
      </c>
    </row>
    <row r="4" spans="1:46" s="1" customFormat="1" ht="24.95" customHeight="1">
      <c r="B4" s="20"/>
      <c r="D4" s="103" t="s">
        <v>98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0" t="str">
        <f>'Rekapitulace stavby'!K6</f>
        <v>VD Pardubice, oprava hradících konstrukcí (nátěry, boční štíty)</v>
      </c>
      <c r="F7" s="351"/>
      <c r="G7" s="351"/>
      <c r="H7" s="351"/>
      <c r="L7" s="20"/>
    </row>
    <row r="8" spans="1:46" s="2" customFormat="1" ht="12" customHeight="1">
      <c r="A8" s="34"/>
      <c r="B8" s="39"/>
      <c r="C8" s="34"/>
      <c r="D8" s="105" t="s">
        <v>99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2" t="s">
        <v>380</v>
      </c>
      <c r="F9" s="353"/>
      <c r="G9" s="353"/>
      <c r="H9" s="353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87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22</v>
      </c>
      <c r="E12" s="34"/>
      <c r="F12" s="107" t="s">
        <v>23</v>
      </c>
      <c r="G12" s="34"/>
      <c r="H12" s="34"/>
      <c r="I12" s="105" t="s">
        <v>24</v>
      </c>
      <c r="J12" s="108" t="str">
        <f>'Rekapitulace stavby'!AN8</f>
        <v>1.11.2022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26</v>
      </c>
      <c r="E14" s="34"/>
      <c r="F14" s="34"/>
      <c r="G14" s="34"/>
      <c r="H14" s="34"/>
      <c r="I14" s="105" t="s">
        <v>27</v>
      </c>
      <c r="J14" s="107" t="s">
        <v>28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29</v>
      </c>
      <c r="F15" s="34"/>
      <c r="G15" s="34"/>
      <c r="H15" s="34"/>
      <c r="I15" s="105" t="s">
        <v>30</v>
      </c>
      <c r="J15" s="107" t="s">
        <v>31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32</v>
      </c>
      <c r="E17" s="34"/>
      <c r="F17" s="34"/>
      <c r="G17" s="34"/>
      <c r="H17" s="34"/>
      <c r="I17" s="105" t="s">
        <v>27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4" t="str">
        <f>'Rekapitulace stavby'!E14</f>
        <v>Vyplň údaj</v>
      </c>
      <c r="F18" s="355"/>
      <c r="G18" s="355"/>
      <c r="H18" s="355"/>
      <c r="I18" s="105" t="s">
        <v>30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34</v>
      </c>
      <c r="E20" s="34"/>
      <c r="F20" s="34"/>
      <c r="G20" s="34"/>
      <c r="H20" s="34"/>
      <c r="I20" s="105" t="s">
        <v>27</v>
      </c>
      <c r="J20" s="107" t="s">
        <v>35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36</v>
      </c>
      <c r="F21" s="34"/>
      <c r="G21" s="34"/>
      <c r="H21" s="34"/>
      <c r="I21" s="105" t="s">
        <v>30</v>
      </c>
      <c r="J21" s="107" t="s">
        <v>37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39</v>
      </c>
      <c r="E23" s="34"/>
      <c r="F23" s="34"/>
      <c r="G23" s="34"/>
      <c r="H23" s="34"/>
      <c r="I23" s="105" t="s">
        <v>27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40</v>
      </c>
      <c r="F24" s="34"/>
      <c r="G24" s="34"/>
      <c r="H24" s="34"/>
      <c r="I24" s="105" t="s">
        <v>30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41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6" t="s">
        <v>19</v>
      </c>
      <c r="F27" s="356"/>
      <c r="G27" s="356"/>
      <c r="H27" s="35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43</v>
      </c>
      <c r="E30" s="34"/>
      <c r="F30" s="34"/>
      <c r="G30" s="34"/>
      <c r="H30" s="34"/>
      <c r="I30" s="34"/>
      <c r="J30" s="114">
        <f>ROUND(J84,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45</v>
      </c>
      <c r="G32" s="34"/>
      <c r="H32" s="34"/>
      <c r="I32" s="115" t="s">
        <v>44</v>
      </c>
      <c r="J32" s="115" t="s">
        <v>46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47</v>
      </c>
      <c r="E33" s="105" t="s">
        <v>48</v>
      </c>
      <c r="F33" s="117">
        <f>ROUND((SUM(BE84:BE109)),  2)</f>
        <v>0</v>
      </c>
      <c r="G33" s="34"/>
      <c r="H33" s="34"/>
      <c r="I33" s="118">
        <v>0.21</v>
      </c>
      <c r="J33" s="117">
        <f>ROUND(((SUM(BE84:BE109))*I33),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49</v>
      </c>
      <c r="F34" s="117">
        <f>ROUND((SUM(BF84:BF109)),  2)</f>
        <v>0</v>
      </c>
      <c r="G34" s="34"/>
      <c r="H34" s="34"/>
      <c r="I34" s="118">
        <v>0.15</v>
      </c>
      <c r="J34" s="117">
        <f>ROUND(((SUM(BF84:BF109))*I34),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50</v>
      </c>
      <c r="F35" s="117">
        <f>ROUND((SUM(BG84:BG109)),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51</v>
      </c>
      <c r="F36" s="117">
        <f>ROUND((SUM(BH84:BH109)),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52</v>
      </c>
      <c r="F37" s="117">
        <f>ROUND((SUM(BI84:BI109)),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53</v>
      </c>
      <c r="E39" s="121"/>
      <c r="F39" s="121"/>
      <c r="G39" s="122" t="s">
        <v>54</v>
      </c>
      <c r="H39" s="123" t="s">
        <v>55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101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7" t="str">
        <f>E7</f>
        <v>VD Pardubice, oprava hradících konstrukcí (nátěry, boční štíty)</v>
      </c>
      <c r="F48" s="358"/>
      <c r="G48" s="358"/>
      <c r="H48" s="358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99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0" t="str">
        <f>E9</f>
        <v>VON - Vedlejší a ostatní náklady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VD Pardubice</v>
      </c>
      <c r="G52" s="36"/>
      <c r="H52" s="36"/>
      <c r="I52" s="29" t="s">
        <v>24</v>
      </c>
      <c r="J52" s="59" t="str">
        <f>IF(J12="","",J12)</f>
        <v>1.11.2022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26</v>
      </c>
      <c r="D54" s="36"/>
      <c r="E54" s="36"/>
      <c r="F54" s="27" t="str">
        <f>E15</f>
        <v>Povodí Labe, státní podnik</v>
      </c>
      <c r="G54" s="36"/>
      <c r="H54" s="36"/>
      <c r="I54" s="29" t="s">
        <v>34</v>
      </c>
      <c r="J54" s="32" t="str">
        <f>E21</f>
        <v>PS PROFI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32</v>
      </c>
      <c r="D55" s="36"/>
      <c r="E55" s="36"/>
      <c r="F55" s="27" t="str">
        <f>IF(E18="","",E18)</f>
        <v>Vyplň údaj</v>
      </c>
      <c r="G55" s="36"/>
      <c r="H55" s="36"/>
      <c r="I55" s="29" t="s">
        <v>39</v>
      </c>
      <c r="J55" s="32" t="str">
        <f>E24</f>
        <v>DF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102</v>
      </c>
      <c r="D57" s="131"/>
      <c r="E57" s="131"/>
      <c r="F57" s="131"/>
      <c r="G57" s="131"/>
      <c r="H57" s="131"/>
      <c r="I57" s="131"/>
      <c r="J57" s="132" t="s">
        <v>103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75</v>
      </c>
      <c r="D59" s="36"/>
      <c r="E59" s="36"/>
      <c r="F59" s="36"/>
      <c r="G59" s="36"/>
      <c r="H59" s="36"/>
      <c r="I59" s="36"/>
      <c r="J59" s="77">
        <f>J84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104</v>
      </c>
    </row>
    <row r="60" spans="1:47" s="9" customFormat="1" ht="24.95" customHeight="1">
      <c r="B60" s="134"/>
      <c r="C60" s="135"/>
      <c r="D60" s="136" t="s">
        <v>112</v>
      </c>
      <c r="E60" s="137"/>
      <c r="F60" s="137"/>
      <c r="G60" s="137"/>
      <c r="H60" s="137"/>
      <c r="I60" s="137"/>
      <c r="J60" s="138">
        <f>J85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381</v>
      </c>
      <c r="E61" s="143"/>
      <c r="F61" s="143"/>
      <c r="G61" s="143"/>
      <c r="H61" s="143"/>
      <c r="I61" s="143"/>
      <c r="J61" s="144">
        <f>J86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382</v>
      </c>
      <c r="E62" s="143"/>
      <c r="F62" s="143"/>
      <c r="G62" s="143"/>
      <c r="H62" s="143"/>
      <c r="I62" s="143"/>
      <c r="J62" s="144">
        <f>J99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383</v>
      </c>
      <c r="E63" s="143"/>
      <c r="F63" s="143"/>
      <c r="G63" s="143"/>
      <c r="H63" s="143"/>
      <c r="I63" s="143"/>
      <c r="J63" s="144">
        <f>J102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115</v>
      </c>
      <c r="E64" s="143"/>
      <c r="F64" s="143"/>
      <c r="G64" s="143"/>
      <c r="H64" s="143"/>
      <c r="I64" s="143"/>
      <c r="J64" s="144">
        <f>J106</f>
        <v>0</v>
      </c>
      <c r="K64" s="141"/>
      <c r="L64" s="145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>
      <c r="A66" s="34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>
      <c r="A70" s="34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>
      <c r="A71" s="34"/>
      <c r="B71" s="35"/>
      <c r="C71" s="23" t="s">
        <v>116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57" t="str">
        <f>E7</f>
        <v>VD Pardubice, oprava hradících konstrukcí (nátěry, boční štíty)</v>
      </c>
      <c r="F74" s="358"/>
      <c r="G74" s="358"/>
      <c r="H74" s="358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99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10" t="str">
        <f>E9</f>
        <v>VON - Vedlejší a ostatní náklady</v>
      </c>
      <c r="F76" s="359"/>
      <c r="G76" s="359"/>
      <c r="H76" s="359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22</v>
      </c>
      <c r="D78" s="36"/>
      <c r="E78" s="36"/>
      <c r="F78" s="27" t="str">
        <f>F12</f>
        <v>VD Pardubice</v>
      </c>
      <c r="G78" s="36"/>
      <c r="H78" s="36"/>
      <c r="I78" s="29" t="s">
        <v>24</v>
      </c>
      <c r="J78" s="59" t="str">
        <f>IF(J12="","",J12)</f>
        <v>1.11.2022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26</v>
      </c>
      <c r="D80" s="36"/>
      <c r="E80" s="36"/>
      <c r="F80" s="27" t="str">
        <f>E15</f>
        <v>Povodí Labe, státní podnik</v>
      </c>
      <c r="G80" s="36"/>
      <c r="H80" s="36"/>
      <c r="I80" s="29" t="s">
        <v>34</v>
      </c>
      <c r="J80" s="32" t="str">
        <f>E21</f>
        <v>PS PROFI s.r.o.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2" customHeight="1">
      <c r="A81" s="34"/>
      <c r="B81" s="35"/>
      <c r="C81" s="29" t="s">
        <v>32</v>
      </c>
      <c r="D81" s="36"/>
      <c r="E81" s="36"/>
      <c r="F81" s="27" t="str">
        <f>IF(E18="","",E18)</f>
        <v>Vyplň údaj</v>
      </c>
      <c r="G81" s="36"/>
      <c r="H81" s="36"/>
      <c r="I81" s="29" t="s">
        <v>39</v>
      </c>
      <c r="J81" s="32" t="str">
        <f>E24</f>
        <v>DF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46"/>
      <c r="B83" s="147"/>
      <c r="C83" s="148" t="s">
        <v>117</v>
      </c>
      <c r="D83" s="149" t="s">
        <v>62</v>
      </c>
      <c r="E83" s="149" t="s">
        <v>58</v>
      </c>
      <c r="F83" s="149" t="s">
        <v>59</v>
      </c>
      <c r="G83" s="149" t="s">
        <v>118</v>
      </c>
      <c r="H83" s="149" t="s">
        <v>119</v>
      </c>
      <c r="I83" s="149" t="s">
        <v>120</v>
      </c>
      <c r="J83" s="149" t="s">
        <v>103</v>
      </c>
      <c r="K83" s="150" t="s">
        <v>121</v>
      </c>
      <c r="L83" s="151"/>
      <c r="M83" s="68" t="s">
        <v>19</v>
      </c>
      <c r="N83" s="69" t="s">
        <v>47</v>
      </c>
      <c r="O83" s="69" t="s">
        <v>122</v>
      </c>
      <c r="P83" s="69" t="s">
        <v>123</v>
      </c>
      <c r="Q83" s="69" t="s">
        <v>124</v>
      </c>
      <c r="R83" s="69" t="s">
        <v>125</v>
      </c>
      <c r="S83" s="69" t="s">
        <v>126</v>
      </c>
      <c r="T83" s="70" t="s">
        <v>127</v>
      </c>
      <c r="U83" s="146"/>
      <c r="V83" s="146"/>
      <c r="W83" s="146"/>
      <c r="X83" s="146"/>
      <c r="Y83" s="146"/>
      <c r="Z83" s="146"/>
      <c r="AA83" s="146"/>
      <c r="AB83" s="146"/>
      <c r="AC83" s="146"/>
      <c r="AD83" s="146"/>
      <c r="AE83" s="146"/>
    </row>
    <row r="84" spans="1:65" s="2" customFormat="1" ht="22.9" customHeight="1">
      <c r="A84" s="34"/>
      <c r="B84" s="35"/>
      <c r="C84" s="75" t="s">
        <v>128</v>
      </c>
      <c r="D84" s="36"/>
      <c r="E84" s="36"/>
      <c r="F84" s="36"/>
      <c r="G84" s="36"/>
      <c r="H84" s="36"/>
      <c r="I84" s="36"/>
      <c r="J84" s="152">
        <f>BK84</f>
        <v>0</v>
      </c>
      <c r="K84" s="36"/>
      <c r="L84" s="39"/>
      <c r="M84" s="71"/>
      <c r="N84" s="153"/>
      <c r="O84" s="72"/>
      <c r="P84" s="154">
        <f>P85</f>
        <v>0</v>
      </c>
      <c r="Q84" s="72"/>
      <c r="R84" s="154">
        <f>R85</f>
        <v>0</v>
      </c>
      <c r="S84" s="72"/>
      <c r="T84" s="155">
        <f>T85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76</v>
      </c>
      <c r="AU84" s="17" t="s">
        <v>104</v>
      </c>
      <c r="BK84" s="156">
        <f>BK85</f>
        <v>0</v>
      </c>
    </row>
    <row r="85" spans="1:65" s="12" customFormat="1" ht="25.9" customHeight="1">
      <c r="B85" s="157"/>
      <c r="C85" s="158"/>
      <c r="D85" s="159" t="s">
        <v>76</v>
      </c>
      <c r="E85" s="160" t="s">
        <v>305</v>
      </c>
      <c r="F85" s="160" t="s">
        <v>306</v>
      </c>
      <c r="G85" s="158"/>
      <c r="H85" s="158"/>
      <c r="I85" s="161"/>
      <c r="J85" s="162">
        <f>BK85</f>
        <v>0</v>
      </c>
      <c r="K85" s="158"/>
      <c r="L85" s="163"/>
      <c r="M85" s="164"/>
      <c r="N85" s="165"/>
      <c r="O85" s="165"/>
      <c r="P85" s="166">
        <f>P86+P99+P102+P106</f>
        <v>0</v>
      </c>
      <c r="Q85" s="165"/>
      <c r="R85" s="166">
        <f>R86+R99+R102+R106</f>
        <v>0</v>
      </c>
      <c r="S85" s="165"/>
      <c r="T85" s="167">
        <f>T86+T99+T102+T106</f>
        <v>0</v>
      </c>
      <c r="AR85" s="168" t="s">
        <v>162</v>
      </c>
      <c r="AT85" s="169" t="s">
        <v>76</v>
      </c>
      <c r="AU85" s="169" t="s">
        <v>77</v>
      </c>
      <c r="AY85" s="168" t="s">
        <v>131</v>
      </c>
      <c r="BK85" s="170">
        <f>BK86+BK99+BK102+BK106</f>
        <v>0</v>
      </c>
    </row>
    <row r="86" spans="1:65" s="12" customFormat="1" ht="22.9" customHeight="1">
      <c r="B86" s="157"/>
      <c r="C86" s="158"/>
      <c r="D86" s="159" t="s">
        <v>76</v>
      </c>
      <c r="E86" s="171" t="s">
        <v>384</v>
      </c>
      <c r="F86" s="171" t="s">
        <v>385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SUM(P87:P98)</f>
        <v>0</v>
      </c>
      <c r="Q86" s="165"/>
      <c r="R86" s="166">
        <f>SUM(R87:R98)</f>
        <v>0</v>
      </c>
      <c r="S86" s="165"/>
      <c r="T86" s="167">
        <f>SUM(T87:T98)</f>
        <v>0</v>
      </c>
      <c r="AR86" s="168" t="s">
        <v>162</v>
      </c>
      <c r="AT86" s="169" t="s">
        <v>76</v>
      </c>
      <c r="AU86" s="169" t="s">
        <v>85</v>
      </c>
      <c r="AY86" s="168" t="s">
        <v>131</v>
      </c>
      <c r="BK86" s="170">
        <f>SUM(BK87:BK98)</f>
        <v>0</v>
      </c>
    </row>
    <row r="87" spans="1:65" s="2" customFormat="1" ht="16.5" customHeight="1">
      <c r="A87" s="34"/>
      <c r="B87" s="35"/>
      <c r="C87" s="173" t="s">
        <v>85</v>
      </c>
      <c r="D87" s="173" t="s">
        <v>133</v>
      </c>
      <c r="E87" s="174" t="s">
        <v>386</v>
      </c>
      <c r="F87" s="175" t="s">
        <v>387</v>
      </c>
      <c r="G87" s="176" t="s">
        <v>196</v>
      </c>
      <c r="H87" s="177">
        <v>1</v>
      </c>
      <c r="I87" s="178"/>
      <c r="J87" s="179">
        <f>ROUND(I87*H87,2)</f>
        <v>0</v>
      </c>
      <c r="K87" s="175" t="s">
        <v>145</v>
      </c>
      <c r="L87" s="39"/>
      <c r="M87" s="180" t="s">
        <v>19</v>
      </c>
      <c r="N87" s="181" t="s">
        <v>48</v>
      </c>
      <c r="O87" s="64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137</v>
      </c>
      <c r="AT87" s="184" t="s">
        <v>133</v>
      </c>
      <c r="AU87" s="184" t="s">
        <v>88</v>
      </c>
      <c r="AY87" s="17" t="s">
        <v>131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7" t="s">
        <v>85</v>
      </c>
      <c r="BK87" s="185">
        <f>ROUND(I87*H87,2)</f>
        <v>0</v>
      </c>
      <c r="BL87" s="17" t="s">
        <v>137</v>
      </c>
      <c r="BM87" s="184" t="s">
        <v>88</v>
      </c>
    </row>
    <row r="88" spans="1:65" s="2" customFormat="1" ht="11.25">
      <c r="A88" s="34"/>
      <c r="B88" s="35"/>
      <c r="C88" s="36"/>
      <c r="D88" s="191" t="s">
        <v>146</v>
      </c>
      <c r="E88" s="36"/>
      <c r="F88" s="192" t="s">
        <v>388</v>
      </c>
      <c r="G88" s="36"/>
      <c r="H88" s="36"/>
      <c r="I88" s="188"/>
      <c r="J88" s="36"/>
      <c r="K88" s="36"/>
      <c r="L88" s="39"/>
      <c r="M88" s="189"/>
      <c r="N88" s="190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146</v>
      </c>
      <c r="AU88" s="17" t="s">
        <v>88</v>
      </c>
    </row>
    <row r="89" spans="1:65" s="2" customFormat="1" ht="39">
      <c r="A89" s="34"/>
      <c r="B89" s="35"/>
      <c r="C89" s="36"/>
      <c r="D89" s="186" t="s">
        <v>138</v>
      </c>
      <c r="E89" s="36"/>
      <c r="F89" s="187" t="s">
        <v>389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138</v>
      </c>
      <c r="AU89" s="17" t="s">
        <v>88</v>
      </c>
    </row>
    <row r="90" spans="1:65" s="2" customFormat="1" ht="16.5" customHeight="1">
      <c r="A90" s="34"/>
      <c r="B90" s="35"/>
      <c r="C90" s="173" t="s">
        <v>88</v>
      </c>
      <c r="D90" s="173" t="s">
        <v>133</v>
      </c>
      <c r="E90" s="174" t="s">
        <v>390</v>
      </c>
      <c r="F90" s="175" t="s">
        <v>391</v>
      </c>
      <c r="G90" s="176" t="s">
        <v>196</v>
      </c>
      <c r="H90" s="177">
        <v>1</v>
      </c>
      <c r="I90" s="178"/>
      <c r="J90" s="179">
        <f>ROUND(I90*H90,2)</f>
        <v>0</v>
      </c>
      <c r="K90" s="175" t="s">
        <v>145</v>
      </c>
      <c r="L90" s="39"/>
      <c r="M90" s="180" t="s">
        <v>19</v>
      </c>
      <c r="N90" s="181" t="s">
        <v>48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137</v>
      </c>
      <c r="AT90" s="184" t="s">
        <v>133</v>
      </c>
      <c r="AU90" s="184" t="s">
        <v>88</v>
      </c>
      <c r="AY90" s="17" t="s">
        <v>131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85</v>
      </c>
      <c r="BK90" s="185">
        <f>ROUND(I90*H90,2)</f>
        <v>0</v>
      </c>
      <c r="BL90" s="17" t="s">
        <v>137</v>
      </c>
      <c r="BM90" s="184" t="s">
        <v>137</v>
      </c>
    </row>
    <row r="91" spans="1:65" s="2" customFormat="1" ht="11.25">
      <c r="A91" s="34"/>
      <c r="B91" s="35"/>
      <c r="C91" s="36"/>
      <c r="D91" s="191" t="s">
        <v>146</v>
      </c>
      <c r="E91" s="36"/>
      <c r="F91" s="192" t="s">
        <v>392</v>
      </c>
      <c r="G91" s="36"/>
      <c r="H91" s="36"/>
      <c r="I91" s="188"/>
      <c r="J91" s="36"/>
      <c r="K91" s="36"/>
      <c r="L91" s="39"/>
      <c r="M91" s="189"/>
      <c r="N91" s="190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146</v>
      </c>
      <c r="AU91" s="17" t="s">
        <v>88</v>
      </c>
    </row>
    <row r="92" spans="1:65" s="2" customFormat="1" ht="29.25">
      <c r="A92" s="34"/>
      <c r="B92" s="35"/>
      <c r="C92" s="36"/>
      <c r="D92" s="186" t="s">
        <v>138</v>
      </c>
      <c r="E92" s="36"/>
      <c r="F92" s="187" t="s">
        <v>393</v>
      </c>
      <c r="G92" s="36"/>
      <c r="H92" s="36"/>
      <c r="I92" s="188"/>
      <c r="J92" s="36"/>
      <c r="K92" s="36"/>
      <c r="L92" s="39"/>
      <c r="M92" s="189"/>
      <c r="N92" s="19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138</v>
      </c>
      <c r="AU92" s="17" t="s">
        <v>88</v>
      </c>
    </row>
    <row r="93" spans="1:65" s="2" customFormat="1" ht="16.5" customHeight="1">
      <c r="A93" s="34"/>
      <c r="B93" s="35"/>
      <c r="C93" s="173" t="s">
        <v>152</v>
      </c>
      <c r="D93" s="173" t="s">
        <v>133</v>
      </c>
      <c r="E93" s="174" t="s">
        <v>394</v>
      </c>
      <c r="F93" s="175" t="s">
        <v>395</v>
      </c>
      <c r="G93" s="176" t="s">
        <v>196</v>
      </c>
      <c r="H93" s="177">
        <v>1</v>
      </c>
      <c r="I93" s="178"/>
      <c r="J93" s="179">
        <f>ROUND(I93*H93,2)</f>
        <v>0</v>
      </c>
      <c r="K93" s="175" t="s">
        <v>145</v>
      </c>
      <c r="L93" s="39"/>
      <c r="M93" s="180" t="s">
        <v>19</v>
      </c>
      <c r="N93" s="181" t="s">
        <v>48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137</v>
      </c>
      <c r="AT93" s="184" t="s">
        <v>133</v>
      </c>
      <c r="AU93" s="184" t="s">
        <v>88</v>
      </c>
      <c r="AY93" s="17" t="s">
        <v>131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85</v>
      </c>
      <c r="BK93" s="185">
        <f>ROUND(I93*H93,2)</f>
        <v>0</v>
      </c>
      <c r="BL93" s="17" t="s">
        <v>137</v>
      </c>
      <c r="BM93" s="184" t="s">
        <v>155</v>
      </c>
    </row>
    <row r="94" spans="1:65" s="2" customFormat="1" ht="11.25">
      <c r="A94" s="34"/>
      <c r="B94" s="35"/>
      <c r="C94" s="36"/>
      <c r="D94" s="191" t="s">
        <v>146</v>
      </c>
      <c r="E94" s="36"/>
      <c r="F94" s="192" t="s">
        <v>396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146</v>
      </c>
      <c r="AU94" s="17" t="s">
        <v>88</v>
      </c>
    </row>
    <row r="95" spans="1:65" s="2" customFormat="1" ht="39">
      <c r="A95" s="34"/>
      <c r="B95" s="35"/>
      <c r="C95" s="36"/>
      <c r="D95" s="186" t="s">
        <v>138</v>
      </c>
      <c r="E95" s="36"/>
      <c r="F95" s="187" t="s">
        <v>397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138</v>
      </c>
      <c r="AU95" s="17" t="s">
        <v>88</v>
      </c>
    </row>
    <row r="96" spans="1:65" s="2" customFormat="1" ht="16.5" customHeight="1">
      <c r="A96" s="34"/>
      <c r="B96" s="35"/>
      <c r="C96" s="173" t="s">
        <v>137</v>
      </c>
      <c r="D96" s="173" t="s">
        <v>133</v>
      </c>
      <c r="E96" s="174" t="s">
        <v>398</v>
      </c>
      <c r="F96" s="175" t="s">
        <v>399</v>
      </c>
      <c r="G96" s="176" t="s">
        <v>196</v>
      </c>
      <c r="H96" s="177">
        <v>1</v>
      </c>
      <c r="I96" s="178"/>
      <c r="J96" s="179">
        <f>ROUND(I96*H96,2)</f>
        <v>0</v>
      </c>
      <c r="K96" s="175" t="s">
        <v>145</v>
      </c>
      <c r="L96" s="39"/>
      <c r="M96" s="180" t="s">
        <v>19</v>
      </c>
      <c r="N96" s="181" t="s">
        <v>48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137</v>
      </c>
      <c r="AT96" s="184" t="s">
        <v>133</v>
      </c>
      <c r="AU96" s="184" t="s">
        <v>88</v>
      </c>
      <c r="AY96" s="17" t="s">
        <v>131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85</v>
      </c>
      <c r="BK96" s="185">
        <f>ROUND(I96*H96,2)</f>
        <v>0</v>
      </c>
      <c r="BL96" s="17" t="s">
        <v>137</v>
      </c>
      <c r="BM96" s="184" t="s">
        <v>160</v>
      </c>
    </row>
    <row r="97" spans="1:65" s="2" customFormat="1" ht="11.25">
      <c r="A97" s="34"/>
      <c r="B97" s="35"/>
      <c r="C97" s="36"/>
      <c r="D97" s="191" t="s">
        <v>146</v>
      </c>
      <c r="E97" s="36"/>
      <c r="F97" s="192" t="s">
        <v>400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146</v>
      </c>
      <c r="AU97" s="17" t="s">
        <v>88</v>
      </c>
    </row>
    <row r="98" spans="1:65" s="2" customFormat="1" ht="58.5">
      <c r="A98" s="34"/>
      <c r="B98" s="35"/>
      <c r="C98" s="36"/>
      <c r="D98" s="186" t="s">
        <v>138</v>
      </c>
      <c r="E98" s="36"/>
      <c r="F98" s="187" t="s">
        <v>401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138</v>
      </c>
      <c r="AU98" s="17" t="s">
        <v>88</v>
      </c>
    </row>
    <row r="99" spans="1:65" s="12" customFormat="1" ht="22.9" customHeight="1">
      <c r="B99" s="157"/>
      <c r="C99" s="158"/>
      <c r="D99" s="159" t="s">
        <v>76</v>
      </c>
      <c r="E99" s="171" t="s">
        <v>402</v>
      </c>
      <c r="F99" s="171" t="s">
        <v>403</v>
      </c>
      <c r="G99" s="158"/>
      <c r="H99" s="158"/>
      <c r="I99" s="161"/>
      <c r="J99" s="172">
        <f>BK99</f>
        <v>0</v>
      </c>
      <c r="K99" s="158"/>
      <c r="L99" s="163"/>
      <c r="M99" s="164"/>
      <c r="N99" s="165"/>
      <c r="O99" s="165"/>
      <c r="P99" s="166">
        <f>SUM(P100:P101)</f>
        <v>0</v>
      </c>
      <c r="Q99" s="165"/>
      <c r="R99" s="166">
        <f>SUM(R100:R101)</f>
        <v>0</v>
      </c>
      <c r="S99" s="165"/>
      <c r="T99" s="167">
        <f>SUM(T100:T101)</f>
        <v>0</v>
      </c>
      <c r="AR99" s="168" t="s">
        <v>162</v>
      </c>
      <c r="AT99" s="169" t="s">
        <v>76</v>
      </c>
      <c r="AU99" s="169" t="s">
        <v>85</v>
      </c>
      <c r="AY99" s="168" t="s">
        <v>131</v>
      </c>
      <c r="BK99" s="170">
        <f>SUM(BK100:BK101)</f>
        <v>0</v>
      </c>
    </row>
    <row r="100" spans="1:65" s="2" customFormat="1" ht="16.5" customHeight="1">
      <c r="A100" s="34"/>
      <c r="B100" s="35"/>
      <c r="C100" s="173" t="s">
        <v>162</v>
      </c>
      <c r="D100" s="173" t="s">
        <v>133</v>
      </c>
      <c r="E100" s="174" t="s">
        <v>404</v>
      </c>
      <c r="F100" s="175" t="s">
        <v>405</v>
      </c>
      <c r="G100" s="176" t="s">
        <v>196</v>
      </c>
      <c r="H100" s="177">
        <v>1</v>
      </c>
      <c r="I100" s="178"/>
      <c r="J100" s="179">
        <f>ROUND(I100*H100,2)</f>
        <v>0</v>
      </c>
      <c r="K100" s="175" t="s">
        <v>19</v>
      </c>
      <c r="L100" s="39"/>
      <c r="M100" s="180" t="s">
        <v>19</v>
      </c>
      <c r="N100" s="181" t="s">
        <v>48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137</v>
      </c>
      <c r="AT100" s="184" t="s">
        <v>133</v>
      </c>
      <c r="AU100" s="184" t="s">
        <v>88</v>
      </c>
      <c r="AY100" s="17" t="s">
        <v>131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85</v>
      </c>
      <c r="BK100" s="185">
        <f>ROUND(I100*H100,2)</f>
        <v>0</v>
      </c>
      <c r="BL100" s="17" t="s">
        <v>137</v>
      </c>
      <c r="BM100" s="184" t="s">
        <v>165</v>
      </c>
    </row>
    <row r="101" spans="1:65" s="2" customFormat="1" ht="165.75">
      <c r="A101" s="34"/>
      <c r="B101" s="35"/>
      <c r="C101" s="36"/>
      <c r="D101" s="186" t="s">
        <v>138</v>
      </c>
      <c r="E101" s="36"/>
      <c r="F101" s="187" t="s">
        <v>406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138</v>
      </c>
      <c r="AU101" s="17" t="s">
        <v>88</v>
      </c>
    </row>
    <row r="102" spans="1:65" s="12" customFormat="1" ht="22.9" customHeight="1">
      <c r="B102" s="157"/>
      <c r="C102" s="158"/>
      <c r="D102" s="159" t="s">
        <v>76</v>
      </c>
      <c r="E102" s="171" t="s">
        <v>407</v>
      </c>
      <c r="F102" s="171" t="s">
        <v>408</v>
      </c>
      <c r="G102" s="158"/>
      <c r="H102" s="158"/>
      <c r="I102" s="161"/>
      <c r="J102" s="172">
        <f>BK102</f>
        <v>0</v>
      </c>
      <c r="K102" s="158"/>
      <c r="L102" s="163"/>
      <c r="M102" s="164"/>
      <c r="N102" s="165"/>
      <c r="O102" s="165"/>
      <c r="P102" s="166">
        <f>SUM(P103:P105)</f>
        <v>0</v>
      </c>
      <c r="Q102" s="165"/>
      <c r="R102" s="166">
        <f>SUM(R103:R105)</f>
        <v>0</v>
      </c>
      <c r="S102" s="165"/>
      <c r="T102" s="167">
        <f>SUM(T103:T105)</f>
        <v>0</v>
      </c>
      <c r="AR102" s="168" t="s">
        <v>162</v>
      </c>
      <c r="AT102" s="169" t="s">
        <v>76</v>
      </c>
      <c r="AU102" s="169" t="s">
        <v>85</v>
      </c>
      <c r="AY102" s="168" t="s">
        <v>131</v>
      </c>
      <c r="BK102" s="170">
        <f>SUM(BK103:BK105)</f>
        <v>0</v>
      </c>
    </row>
    <row r="103" spans="1:65" s="2" customFormat="1" ht="16.5" customHeight="1">
      <c r="A103" s="34"/>
      <c r="B103" s="35"/>
      <c r="C103" s="173" t="s">
        <v>155</v>
      </c>
      <c r="D103" s="173" t="s">
        <v>133</v>
      </c>
      <c r="E103" s="174" t="s">
        <v>409</v>
      </c>
      <c r="F103" s="175" t="s">
        <v>410</v>
      </c>
      <c r="G103" s="176" t="s">
        <v>196</v>
      </c>
      <c r="H103" s="177">
        <v>1</v>
      </c>
      <c r="I103" s="178"/>
      <c r="J103" s="179">
        <f>ROUND(I103*H103,2)</f>
        <v>0</v>
      </c>
      <c r="K103" s="175" t="s">
        <v>145</v>
      </c>
      <c r="L103" s="39"/>
      <c r="M103" s="180" t="s">
        <v>19</v>
      </c>
      <c r="N103" s="181" t="s">
        <v>48</v>
      </c>
      <c r="O103" s="64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137</v>
      </c>
      <c r="AT103" s="184" t="s">
        <v>133</v>
      </c>
      <c r="AU103" s="184" t="s">
        <v>88</v>
      </c>
      <c r="AY103" s="17" t="s">
        <v>131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7" t="s">
        <v>85</v>
      </c>
      <c r="BK103" s="185">
        <f>ROUND(I103*H103,2)</f>
        <v>0</v>
      </c>
      <c r="BL103" s="17" t="s">
        <v>137</v>
      </c>
      <c r="BM103" s="184" t="s">
        <v>174</v>
      </c>
    </row>
    <row r="104" spans="1:65" s="2" customFormat="1" ht="11.25">
      <c r="A104" s="34"/>
      <c r="B104" s="35"/>
      <c r="C104" s="36"/>
      <c r="D104" s="191" t="s">
        <v>146</v>
      </c>
      <c r="E104" s="36"/>
      <c r="F104" s="192" t="s">
        <v>411</v>
      </c>
      <c r="G104" s="36"/>
      <c r="H104" s="36"/>
      <c r="I104" s="188"/>
      <c r="J104" s="36"/>
      <c r="K104" s="36"/>
      <c r="L104" s="39"/>
      <c r="M104" s="189"/>
      <c r="N104" s="190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146</v>
      </c>
      <c r="AU104" s="17" t="s">
        <v>88</v>
      </c>
    </row>
    <row r="105" spans="1:65" s="2" customFormat="1" ht="48.75">
      <c r="A105" s="34"/>
      <c r="B105" s="35"/>
      <c r="C105" s="36"/>
      <c r="D105" s="186" t="s">
        <v>138</v>
      </c>
      <c r="E105" s="36"/>
      <c r="F105" s="187" t="s">
        <v>412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138</v>
      </c>
      <c r="AU105" s="17" t="s">
        <v>88</v>
      </c>
    </row>
    <row r="106" spans="1:65" s="12" customFormat="1" ht="22.9" customHeight="1">
      <c r="B106" s="157"/>
      <c r="C106" s="158"/>
      <c r="D106" s="159" t="s">
        <v>76</v>
      </c>
      <c r="E106" s="171" t="s">
        <v>364</v>
      </c>
      <c r="F106" s="171" t="s">
        <v>365</v>
      </c>
      <c r="G106" s="158"/>
      <c r="H106" s="158"/>
      <c r="I106" s="161"/>
      <c r="J106" s="172">
        <f>BK106</f>
        <v>0</v>
      </c>
      <c r="K106" s="158"/>
      <c r="L106" s="163"/>
      <c r="M106" s="164"/>
      <c r="N106" s="165"/>
      <c r="O106" s="165"/>
      <c r="P106" s="166">
        <f>SUM(P107:P109)</f>
        <v>0</v>
      </c>
      <c r="Q106" s="165"/>
      <c r="R106" s="166">
        <f>SUM(R107:R109)</f>
        <v>0</v>
      </c>
      <c r="S106" s="165"/>
      <c r="T106" s="167">
        <f>SUM(T107:T109)</f>
        <v>0</v>
      </c>
      <c r="AR106" s="168" t="s">
        <v>162</v>
      </c>
      <c r="AT106" s="169" t="s">
        <v>76</v>
      </c>
      <c r="AU106" s="169" t="s">
        <v>85</v>
      </c>
      <c r="AY106" s="168" t="s">
        <v>131</v>
      </c>
      <c r="BK106" s="170">
        <f>SUM(BK107:BK109)</f>
        <v>0</v>
      </c>
    </row>
    <row r="107" spans="1:65" s="2" customFormat="1" ht="16.5" customHeight="1">
      <c r="A107" s="34"/>
      <c r="B107" s="35"/>
      <c r="C107" s="173" t="s">
        <v>180</v>
      </c>
      <c r="D107" s="173" t="s">
        <v>133</v>
      </c>
      <c r="E107" s="174" t="s">
        <v>413</v>
      </c>
      <c r="F107" s="175" t="s">
        <v>414</v>
      </c>
      <c r="G107" s="176" t="s">
        <v>196</v>
      </c>
      <c r="H107" s="177">
        <v>1</v>
      </c>
      <c r="I107" s="178"/>
      <c r="J107" s="179">
        <f>ROUND(I107*H107,2)</f>
        <v>0</v>
      </c>
      <c r="K107" s="175" t="s">
        <v>145</v>
      </c>
      <c r="L107" s="39"/>
      <c r="M107" s="180" t="s">
        <v>19</v>
      </c>
      <c r="N107" s="181" t="s">
        <v>48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137</v>
      </c>
      <c r="AT107" s="184" t="s">
        <v>133</v>
      </c>
      <c r="AU107" s="184" t="s">
        <v>88</v>
      </c>
      <c r="AY107" s="17" t="s">
        <v>131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85</v>
      </c>
      <c r="BK107" s="185">
        <f>ROUND(I107*H107,2)</f>
        <v>0</v>
      </c>
      <c r="BL107" s="17" t="s">
        <v>137</v>
      </c>
      <c r="BM107" s="184" t="s">
        <v>183</v>
      </c>
    </row>
    <row r="108" spans="1:65" s="2" customFormat="1" ht="11.25">
      <c r="A108" s="34"/>
      <c r="B108" s="35"/>
      <c r="C108" s="36"/>
      <c r="D108" s="191" t="s">
        <v>146</v>
      </c>
      <c r="E108" s="36"/>
      <c r="F108" s="192" t="s">
        <v>415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146</v>
      </c>
      <c r="AU108" s="17" t="s">
        <v>88</v>
      </c>
    </row>
    <row r="109" spans="1:65" s="2" customFormat="1" ht="29.25">
      <c r="A109" s="34"/>
      <c r="B109" s="35"/>
      <c r="C109" s="36"/>
      <c r="D109" s="186" t="s">
        <v>138</v>
      </c>
      <c r="E109" s="36"/>
      <c r="F109" s="187" t="s">
        <v>416</v>
      </c>
      <c r="G109" s="36"/>
      <c r="H109" s="36"/>
      <c r="I109" s="188"/>
      <c r="J109" s="36"/>
      <c r="K109" s="36"/>
      <c r="L109" s="39"/>
      <c r="M109" s="225"/>
      <c r="N109" s="226"/>
      <c r="O109" s="227"/>
      <c r="P109" s="227"/>
      <c r="Q109" s="227"/>
      <c r="R109" s="227"/>
      <c r="S109" s="227"/>
      <c r="T109" s="228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138</v>
      </c>
      <c r="AU109" s="17" t="s">
        <v>88</v>
      </c>
    </row>
    <row r="110" spans="1:65" s="2" customFormat="1" ht="6.95" customHeight="1">
      <c r="A110" s="34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39"/>
      <c r="M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</sheetData>
  <sheetProtection algorithmName="SHA-512" hashValue="Hs+7ZRS91TxguyyI4LsujBE1JTFEDScISX41kvlaXIaFcj2ZMFQx4E06i2BgcVbxN/KzELcydoZt/IYx+7K+gQ==" saltValue="QnxZuRqKGJrKo50qfjkMHBRV/vdeSh1O/Uyy8ZvzPtIurwd6xX7OB9c2z3m9wCUSmVc7Fffb3j1G701f2i/0yg==" spinCount="100000" sheet="1" objects="1" scenarios="1" formatColumns="0" formatRows="0" autoFilter="0"/>
  <autoFilter ref="C83:K109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1" r:id="rId2"/>
    <hyperlink ref="F94" r:id="rId3"/>
    <hyperlink ref="F97" r:id="rId4"/>
    <hyperlink ref="F104" r:id="rId5"/>
    <hyperlink ref="F108" r:id="rId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29" customWidth="1"/>
    <col min="2" max="2" width="1.6640625" style="229" customWidth="1"/>
    <col min="3" max="4" width="5" style="229" customWidth="1"/>
    <col min="5" max="5" width="11.6640625" style="229" customWidth="1"/>
    <col min="6" max="6" width="9.1640625" style="229" customWidth="1"/>
    <col min="7" max="7" width="5" style="229" customWidth="1"/>
    <col min="8" max="8" width="77.83203125" style="229" customWidth="1"/>
    <col min="9" max="10" width="20" style="229" customWidth="1"/>
    <col min="11" max="11" width="1.6640625" style="229" customWidth="1"/>
  </cols>
  <sheetData>
    <row r="1" spans="2:11" s="1" customFormat="1" ht="37.5" customHeight="1"/>
    <row r="2" spans="2:11" s="1" customFormat="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pans="2:11" s="15" customFormat="1" ht="45" customHeight="1">
      <c r="B3" s="233"/>
      <c r="C3" s="361" t="s">
        <v>417</v>
      </c>
      <c r="D3" s="361"/>
      <c r="E3" s="361"/>
      <c r="F3" s="361"/>
      <c r="G3" s="361"/>
      <c r="H3" s="361"/>
      <c r="I3" s="361"/>
      <c r="J3" s="361"/>
      <c r="K3" s="234"/>
    </row>
    <row r="4" spans="2:11" s="1" customFormat="1" ht="25.5" customHeight="1">
      <c r="B4" s="235"/>
      <c r="C4" s="366" t="s">
        <v>418</v>
      </c>
      <c r="D4" s="366"/>
      <c r="E4" s="366"/>
      <c r="F4" s="366"/>
      <c r="G4" s="366"/>
      <c r="H4" s="366"/>
      <c r="I4" s="366"/>
      <c r="J4" s="366"/>
      <c r="K4" s="236"/>
    </row>
    <row r="5" spans="2:11" s="1" customFormat="1" ht="5.25" customHeight="1">
      <c r="B5" s="235"/>
      <c r="C5" s="237"/>
      <c r="D5" s="237"/>
      <c r="E5" s="237"/>
      <c r="F5" s="237"/>
      <c r="G5" s="237"/>
      <c r="H5" s="237"/>
      <c r="I5" s="237"/>
      <c r="J5" s="237"/>
      <c r="K5" s="236"/>
    </row>
    <row r="6" spans="2:11" s="1" customFormat="1" ht="15" customHeight="1">
      <c r="B6" s="235"/>
      <c r="C6" s="365" t="s">
        <v>419</v>
      </c>
      <c r="D6" s="365"/>
      <c r="E6" s="365"/>
      <c r="F6" s="365"/>
      <c r="G6" s="365"/>
      <c r="H6" s="365"/>
      <c r="I6" s="365"/>
      <c r="J6" s="365"/>
      <c r="K6" s="236"/>
    </row>
    <row r="7" spans="2:11" s="1" customFormat="1" ht="15" customHeight="1">
      <c r="B7" s="239"/>
      <c r="C7" s="365" t="s">
        <v>420</v>
      </c>
      <c r="D7" s="365"/>
      <c r="E7" s="365"/>
      <c r="F7" s="365"/>
      <c r="G7" s="365"/>
      <c r="H7" s="365"/>
      <c r="I7" s="365"/>
      <c r="J7" s="365"/>
      <c r="K7" s="236"/>
    </row>
    <row r="8" spans="2:11" s="1" customFormat="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pans="2:11" s="1" customFormat="1" ht="15" customHeight="1">
      <c r="B9" s="239"/>
      <c r="C9" s="365" t="s">
        <v>421</v>
      </c>
      <c r="D9" s="365"/>
      <c r="E9" s="365"/>
      <c r="F9" s="365"/>
      <c r="G9" s="365"/>
      <c r="H9" s="365"/>
      <c r="I9" s="365"/>
      <c r="J9" s="365"/>
      <c r="K9" s="236"/>
    </row>
    <row r="10" spans="2:11" s="1" customFormat="1" ht="15" customHeight="1">
      <c r="B10" s="239"/>
      <c r="C10" s="238"/>
      <c r="D10" s="365" t="s">
        <v>422</v>
      </c>
      <c r="E10" s="365"/>
      <c r="F10" s="365"/>
      <c r="G10" s="365"/>
      <c r="H10" s="365"/>
      <c r="I10" s="365"/>
      <c r="J10" s="365"/>
      <c r="K10" s="236"/>
    </row>
    <row r="11" spans="2:11" s="1" customFormat="1" ht="15" customHeight="1">
      <c r="B11" s="239"/>
      <c r="C11" s="240"/>
      <c r="D11" s="365" t="s">
        <v>423</v>
      </c>
      <c r="E11" s="365"/>
      <c r="F11" s="365"/>
      <c r="G11" s="365"/>
      <c r="H11" s="365"/>
      <c r="I11" s="365"/>
      <c r="J11" s="365"/>
      <c r="K11" s="236"/>
    </row>
    <row r="12" spans="2:11" s="1" customFormat="1" ht="15" customHeight="1">
      <c r="B12" s="239"/>
      <c r="C12" s="240"/>
      <c r="D12" s="238"/>
      <c r="E12" s="238"/>
      <c r="F12" s="238"/>
      <c r="G12" s="238"/>
      <c r="H12" s="238"/>
      <c r="I12" s="238"/>
      <c r="J12" s="238"/>
      <c r="K12" s="236"/>
    </row>
    <row r="13" spans="2:11" s="1" customFormat="1" ht="15" customHeight="1">
      <c r="B13" s="239"/>
      <c r="C13" s="240"/>
      <c r="D13" s="241" t="s">
        <v>424</v>
      </c>
      <c r="E13" s="238"/>
      <c r="F13" s="238"/>
      <c r="G13" s="238"/>
      <c r="H13" s="238"/>
      <c r="I13" s="238"/>
      <c r="J13" s="238"/>
      <c r="K13" s="236"/>
    </row>
    <row r="14" spans="2:11" s="1" customFormat="1" ht="12.75" customHeight="1">
      <c r="B14" s="239"/>
      <c r="C14" s="240"/>
      <c r="D14" s="240"/>
      <c r="E14" s="240"/>
      <c r="F14" s="240"/>
      <c r="G14" s="240"/>
      <c r="H14" s="240"/>
      <c r="I14" s="240"/>
      <c r="J14" s="240"/>
      <c r="K14" s="236"/>
    </row>
    <row r="15" spans="2:11" s="1" customFormat="1" ht="15" customHeight="1">
      <c r="B15" s="239"/>
      <c r="C15" s="240"/>
      <c r="D15" s="365" t="s">
        <v>425</v>
      </c>
      <c r="E15" s="365"/>
      <c r="F15" s="365"/>
      <c r="G15" s="365"/>
      <c r="H15" s="365"/>
      <c r="I15" s="365"/>
      <c r="J15" s="365"/>
      <c r="K15" s="236"/>
    </row>
    <row r="16" spans="2:11" s="1" customFormat="1" ht="15" customHeight="1">
      <c r="B16" s="239"/>
      <c r="C16" s="240"/>
      <c r="D16" s="365" t="s">
        <v>426</v>
      </c>
      <c r="E16" s="365"/>
      <c r="F16" s="365"/>
      <c r="G16" s="365"/>
      <c r="H16" s="365"/>
      <c r="I16" s="365"/>
      <c r="J16" s="365"/>
      <c r="K16" s="236"/>
    </row>
    <row r="17" spans="2:11" s="1" customFormat="1" ht="15" customHeight="1">
      <c r="B17" s="239"/>
      <c r="C17" s="240"/>
      <c r="D17" s="365" t="s">
        <v>427</v>
      </c>
      <c r="E17" s="365"/>
      <c r="F17" s="365"/>
      <c r="G17" s="365"/>
      <c r="H17" s="365"/>
      <c r="I17" s="365"/>
      <c r="J17" s="365"/>
      <c r="K17" s="236"/>
    </row>
    <row r="18" spans="2:11" s="1" customFormat="1" ht="15" customHeight="1">
      <c r="B18" s="239"/>
      <c r="C18" s="240"/>
      <c r="D18" s="240"/>
      <c r="E18" s="242" t="s">
        <v>84</v>
      </c>
      <c r="F18" s="365" t="s">
        <v>428</v>
      </c>
      <c r="G18" s="365"/>
      <c r="H18" s="365"/>
      <c r="I18" s="365"/>
      <c r="J18" s="365"/>
      <c r="K18" s="236"/>
    </row>
    <row r="19" spans="2:11" s="1" customFormat="1" ht="15" customHeight="1">
      <c r="B19" s="239"/>
      <c r="C19" s="240"/>
      <c r="D19" s="240"/>
      <c r="E19" s="242" t="s">
        <v>429</v>
      </c>
      <c r="F19" s="365" t="s">
        <v>430</v>
      </c>
      <c r="G19" s="365"/>
      <c r="H19" s="365"/>
      <c r="I19" s="365"/>
      <c r="J19" s="365"/>
      <c r="K19" s="236"/>
    </row>
    <row r="20" spans="2:11" s="1" customFormat="1" ht="15" customHeight="1">
      <c r="B20" s="239"/>
      <c r="C20" s="240"/>
      <c r="D20" s="240"/>
      <c r="E20" s="242" t="s">
        <v>431</v>
      </c>
      <c r="F20" s="365" t="s">
        <v>432</v>
      </c>
      <c r="G20" s="365"/>
      <c r="H20" s="365"/>
      <c r="I20" s="365"/>
      <c r="J20" s="365"/>
      <c r="K20" s="236"/>
    </row>
    <row r="21" spans="2:11" s="1" customFormat="1" ht="15" customHeight="1">
      <c r="B21" s="239"/>
      <c r="C21" s="240"/>
      <c r="D21" s="240"/>
      <c r="E21" s="242" t="s">
        <v>95</v>
      </c>
      <c r="F21" s="365" t="s">
        <v>96</v>
      </c>
      <c r="G21" s="365"/>
      <c r="H21" s="365"/>
      <c r="I21" s="365"/>
      <c r="J21" s="365"/>
      <c r="K21" s="236"/>
    </row>
    <row r="22" spans="2:11" s="1" customFormat="1" ht="15" customHeight="1">
      <c r="B22" s="239"/>
      <c r="C22" s="240"/>
      <c r="D22" s="240"/>
      <c r="E22" s="242" t="s">
        <v>433</v>
      </c>
      <c r="F22" s="365" t="s">
        <v>434</v>
      </c>
      <c r="G22" s="365"/>
      <c r="H22" s="365"/>
      <c r="I22" s="365"/>
      <c r="J22" s="365"/>
      <c r="K22" s="236"/>
    </row>
    <row r="23" spans="2:11" s="1" customFormat="1" ht="15" customHeight="1">
      <c r="B23" s="239"/>
      <c r="C23" s="240"/>
      <c r="D23" s="240"/>
      <c r="E23" s="242" t="s">
        <v>435</v>
      </c>
      <c r="F23" s="365" t="s">
        <v>436</v>
      </c>
      <c r="G23" s="365"/>
      <c r="H23" s="365"/>
      <c r="I23" s="365"/>
      <c r="J23" s="365"/>
      <c r="K23" s="236"/>
    </row>
    <row r="24" spans="2:11" s="1" customFormat="1" ht="12.75" customHeight="1">
      <c r="B24" s="239"/>
      <c r="C24" s="240"/>
      <c r="D24" s="240"/>
      <c r="E24" s="240"/>
      <c r="F24" s="240"/>
      <c r="G24" s="240"/>
      <c r="H24" s="240"/>
      <c r="I24" s="240"/>
      <c r="J24" s="240"/>
      <c r="K24" s="236"/>
    </row>
    <row r="25" spans="2:11" s="1" customFormat="1" ht="15" customHeight="1">
      <c r="B25" s="239"/>
      <c r="C25" s="365" t="s">
        <v>437</v>
      </c>
      <c r="D25" s="365"/>
      <c r="E25" s="365"/>
      <c r="F25" s="365"/>
      <c r="G25" s="365"/>
      <c r="H25" s="365"/>
      <c r="I25" s="365"/>
      <c r="J25" s="365"/>
      <c r="K25" s="236"/>
    </row>
    <row r="26" spans="2:11" s="1" customFormat="1" ht="15" customHeight="1">
      <c r="B26" s="239"/>
      <c r="C26" s="365" t="s">
        <v>438</v>
      </c>
      <c r="D26" s="365"/>
      <c r="E26" s="365"/>
      <c r="F26" s="365"/>
      <c r="G26" s="365"/>
      <c r="H26" s="365"/>
      <c r="I26" s="365"/>
      <c r="J26" s="365"/>
      <c r="K26" s="236"/>
    </row>
    <row r="27" spans="2:11" s="1" customFormat="1" ht="15" customHeight="1">
      <c r="B27" s="239"/>
      <c r="C27" s="238"/>
      <c r="D27" s="365" t="s">
        <v>439</v>
      </c>
      <c r="E27" s="365"/>
      <c r="F27" s="365"/>
      <c r="G27" s="365"/>
      <c r="H27" s="365"/>
      <c r="I27" s="365"/>
      <c r="J27" s="365"/>
      <c r="K27" s="236"/>
    </row>
    <row r="28" spans="2:11" s="1" customFormat="1" ht="15" customHeight="1">
      <c r="B28" s="239"/>
      <c r="C28" s="240"/>
      <c r="D28" s="365" t="s">
        <v>440</v>
      </c>
      <c r="E28" s="365"/>
      <c r="F28" s="365"/>
      <c r="G28" s="365"/>
      <c r="H28" s="365"/>
      <c r="I28" s="365"/>
      <c r="J28" s="365"/>
      <c r="K28" s="236"/>
    </row>
    <row r="29" spans="2:11" s="1" customFormat="1" ht="12.75" customHeight="1">
      <c r="B29" s="239"/>
      <c r="C29" s="240"/>
      <c r="D29" s="240"/>
      <c r="E29" s="240"/>
      <c r="F29" s="240"/>
      <c r="G29" s="240"/>
      <c r="H29" s="240"/>
      <c r="I29" s="240"/>
      <c r="J29" s="240"/>
      <c r="K29" s="236"/>
    </row>
    <row r="30" spans="2:11" s="1" customFormat="1" ht="15" customHeight="1">
      <c r="B30" s="239"/>
      <c r="C30" s="240"/>
      <c r="D30" s="365" t="s">
        <v>441</v>
      </c>
      <c r="E30" s="365"/>
      <c r="F30" s="365"/>
      <c r="G30" s="365"/>
      <c r="H30" s="365"/>
      <c r="I30" s="365"/>
      <c r="J30" s="365"/>
      <c r="K30" s="236"/>
    </row>
    <row r="31" spans="2:11" s="1" customFormat="1" ht="15" customHeight="1">
      <c r="B31" s="239"/>
      <c r="C31" s="240"/>
      <c r="D31" s="365" t="s">
        <v>442</v>
      </c>
      <c r="E31" s="365"/>
      <c r="F31" s="365"/>
      <c r="G31" s="365"/>
      <c r="H31" s="365"/>
      <c r="I31" s="365"/>
      <c r="J31" s="365"/>
      <c r="K31" s="236"/>
    </row>
    <row r="32" spans="2:11" s="1" customFormat="1" ht="12.75" customHeight="1">
      <c r="B32" s="239"/>
      <c r="C32" s="240"/>
      <c r="D32" s="240"/>
      <c r="E32" s="240"/>
      <c r="F32" s="240"/>
      <c r="G32" s="240"/>
      <c r="H32" s="240"/>
      <c r="I32" s="240"/>
      <c r="J32" s="240"/>
      <c r="K32" s="236"/>
    </row>
    <row r="33" spans="2:11" s="1" customFormat="1" ht="15" customHeight="1">
      <c r="B33" s="239"/>
      <c r="C33" s="240"/>
      <c r="D33" s="365" t="s">
        <v>443</v>
      </c>
      <c r="E33" s="365"/>
      <c r="F33" s="365"/>
      <c r="G33" s="365"/>
      <c r="H33" s="365"/>
      <c r="I33" s="365"/>
      <c r="J33" s="365"/>
      <c r="K33" s="236"/>
    </row>
    <row r="34" spans="2:11" s="1" customFormat="1" ht="15" customHeight="1">
      <c r="B34" s="239"/>
      <c r="C34" s="240"/>
      <c r="D34" s="365" t="s">
        <v>444</v>
      </c>
      <c r="E34" s="365"/>
      <c r="F34" s="365"/>
      <c r="G34" s="365"/>
      <c r="H34" s="365"/>
      <c r="I34" s="365"/>
      <c r="J34" s="365"/>
      <c r="K34" s="236"/>
    </row>
    <row r="35" spans="2:11" s="1" customFormat="1" ht="15" customHeight="1">
      <c r="B35" s="239"/>
      <c r="C35" s="240"/>
      <c r="D35" s="365" t="s">
        <v>445</v>
      </c>
      <c r="E35" s="365"/>
      <c r="F35" s="365"/>
      <c r="G35" s="365"/>
      <c r="H35" s="365"/>
      <c r="I35" s="365"/>
      <c r="J35" s="365"/>
      <c r="K35" s="236"/>
    </row>
    <row r="36" spans="2:11" s="1" customFormat="1" ht="15" customHeight="1">
      <c r="B36" s="239"/>
      <c r="C36" s="240"/>
      <c r="D36" s="238"/>
      <c r="E36" s="241" t="s">
        <v>117</v>
      </c>
      <c r="F36" s="238"/>
      <c r="G36" s="365" t="s">
        <v>446</v>
      </c>
      <c r="H36" s="365"/>
      <c r="I36" s="365"/>
      <c r="J36" s="365"/>
      <c r="K36" s="236"/>
    </row>
    <row r="37" spans="2:11" s="1" customFormat="1" ht="30.75" customHeight="1">
      <c r="B37" s="239"/>
      <c r="C37" s="240"/>
      <c r="D37" s="238"/>
      <c r="E37" s="241" t="s">
        <v>447</v>
      </c>
      <c r="F37" s="238"/>
      <c r="G37" s="365" t="s">
        <v>448</v>
      </c>
      <c r="H37" s="365"/>
      <c r="I37" s="365"/>
      <c r="J37" s="365"/>
      <c r="K37" s="236"/>
    </row>
    <row r="38" spans="2:11" s="1" customFormat="1" ht="15" customHeight="1">
      <c r="B38" s="239"/>
      <c r="C38" s="240"/>
      <c r="D38" s="238"/>
      <c r="E38" s="241" t="s">
        <v>58</v>
      </c>
      <c r="F38" s="238"/>
      <c r="G38" s="365" t="s">
        <v>449</v>
      </c>
      <c r="H38" s="365"/>
      <c r="I38" s="365"/>
      <c r="J38" s="365"/>
      <c r="K38" s="236"/>
    </row>
    <row r="39" spans="2:11" s="1" customFormat="1" ht="15" customHeight="1">
      <c r="B39" s="239"/>
      <c r="C39" s="240"/>
      <c r="D39" s="238"/>
      <c r="E39" s="241" t="s">
        <v>59</v>
      </c>
      <c r="F39" s="238"/>
      <c r="G39" s="365" t="s">
        <v>450</v>
      </c>
      <c r="H39" s="365"/>
      <c r="I39" s="365"/>
      <c r="J39" s="365"/>
      <c r="K39" s="236"/>
    </row>
    <row r="40" spans="2:11" s="1" customFormat="1" ht="15" customHeight="1">
      <c r="B40" s="239"/>
      <c r="C40" s="240"/>
      <c r="D40" s="238"/>
      <c r="E40" s="241" t="s">
        <v>118</v>
      </c>
      <c r="F40" s="238"/>
      <c r="G40" s="365" t="s">
        <v>451</v>
      </c>
      <c r="H40" s="365"/>
      <c r="I40" s="365"/>
      <c r="J40" s="365"/>
      <c r="K40" s="236"/>
    </row>
    <row r="41" spans="2:11" s="1" customFormat="1" ht="15" customHeight="1">
      <c r="B41" s="239"/>
      <c r="C41" s="240"/>
      <c r="D41" s="238"/>
      <c r="E41" s="241" t="s">
        <v>119</v>
      </c>
      <c r="F41" s="238"/>
      <c r="G41" s="365" t="s">
        <v>452</v>
      </c>
      <c r="H41" s="365"/>
      <c r="I41" s="365"/>
      <c r="J41" s="365"/>
      <c r="K41" s="236"/>
    </row>
    <row r="42" spans="2:11" s="1" customFormat="1" ht="15" customHeight="1">
      <c r="B42" s="239"/>
      <c r="C42" s="240"/>
      <c r="D42" s="238"/>
      <c r="E42" s="241" t="s">
        <v>453</v>
      </c>
      <c r="F42" s="238"/>
      <c r="G42" s="365" t="s">
        <v>454</v>
      </c>
      <c r="H42" s="365"/>
      <c r="I42" s="365"/>
      <c r="J42" s="365"/>
      <c r="K42" s="236"/>
    </row>
    <row r="43" spans="2:11" s="1" customFormat="1" ht="15" customHeight="1">
      <c r="B43" s="239"/>
      <c r="C43" s="240"/>
      <c r="D43" s="238"/>
      <c r="E43" s="241"/>
      <c r="F43" s="238"/>
      <c r="G43" s="365" t="s">
        <v>455</v>
      </c>
      <c r="H43" s="365"/>
      <c r="I43" s="365"/>
      <c r="J43" s="365"/>
      <c r="K43" s="236"/>
    </row>
    <row r="44" spans="2:11" s="1" customFormat="1" ht="15" customHeight="1">
      <c r="B44" s="239"/>
      <c r="C44" s="240"/>
      <c r="D44" s="238"/>
      <c r="E44" s="241" t="s">
        <v>456</v>
      </c>
      <c r="F44" s="238"/>
      <c r="G44" s="365" t="s">
        <v>457</v>
      </c>
      <c r="H44" s="365"/>
      <c r="I44" s="365"/>
      <c r="J44" s="365"/>
      <c r="K44" s="236"/>
    </row>
    <row r="45" spans="2:11" s="1" customFormat="1" ht="15" customHeight="1">
      <c r="B45" s="239"/>
      <c r="C45" s="240"/>
      <c r="D45" s="238"/>
      <c r="E45" s="241" t="s">
        <v>121</v>
      </c>
      <c r="F45" s="238"/>
      <c r="G45" s="365" t="s">
        <v>458</v>
      </c>
      <c r="H45" s="365"/>
      <c r="I45" s="365"/>
      <c r="J45" s="365"/>
      <c r="K45" s="236"/>
    </row>
    <row r="46" spans="2:11" s="1" customFormat="1" ht="12.75" customHeight="1">
      <c r="B46" s="239"/>
      <c r="C46" s="240"/>
      <c r="D46" s="238"/>
      <c r="E46" s="238"/>
      <c r="F46" s="238"/>
      <c r="G46" s="238"/>
      <c r="H46" s="238"/>
      <c r="I46" s="238"/>
      <c r="J46" s="238"/>
      <c r="K46" s="236"/>
    </row>
    <row r="47" spans="2:11" s="1" customFormat="1" ht="15" customHeight="1">
      <c r="B47" s="239"/>
      <c r="C47" s="240"/>
      <c r="D47" s="365" t="s">
        <v>459</v>
      </c>
      <c r="E47" s="365"/>
      <c r="F47" s="365"/>
      <c r="G47" s="365"/>
      <c r="H47" s="365"/>
      <c r="I47" s="365"/>
      <c r="J47" s="365"/>
      <c r="K47" s="236"/>
    </row>
    <row r="48" spans="2:11" s="1" customFormat="1" ht="15" customHeight="1">
      <c r="B48" s="239"/>
      <c r="C48" s="240"/>
      <c r="D48" s="240"/>
      <c r="E48" s="365" t="s">
        <v>460</v>
      </c>
      <c r="F48" s="365"/>
      <c r="G48" s="365"/>
      <c r="H48" s="365"/>
      <c r="I48" s="365"/>
      <c r="J48" s="365"/>
      <c r="K48" s="236"/>
    </row>
    <row r="49" spans="2:11" s="1" customFormat="1" ht="15" customHeight="1">
      <c r="B49" s="239"/>
      <c r="C49" s="240"/>
      <c r="D49" s="240"/>
      <c r="E49" s="365" t="s">
        <v>461</v>
      </c>
      <c r="F49" s="365"/>
      <c r="G49" s="365"/>
      <c r="H49" s="365"/>
      <c r="I49" s="365"/>
      <c r="J49" s="365"/>
      <c r="K49" s="236"/>
    </row>
    <row r="50" spans="2:11" s="1" customFormat="1" ht="15" customHeight="1">
      <c r="B50" s="239"/>
      <c r="C50" s="240"/>
      <c r="D50" s="240"/>
      <c r="E50" s="365" t="s">
        <v>462</v>
      </c>
      <c r="F50" s="365"/>
      <c r="G50" s="365"/>
      <c r="H50" s="365"/>
      <c r="I50" s="365"/>
      <c r="J50" s="365"/>
      <c r="K50" s="236"/>
    </row>
    <row r="51" spans="2:11" s="1" customFormat="1" ht="15" customHeight="1">
      <c r="B51" s="239"/>
      <c r="C51" s="240"/>
      <c r="D51" s="365" t="s">
        <v>463</v>
      </c>
      <c r="E51" s="365"/>
      <c r="F51" s="365"/>
      <c r="G51" s="365"/>
      <c r="H51" s="365"/>
      <c r="I51" s="365"/>
      <c r="J51" s="365"/>
      <c r="K51" s="236"/>
    </row>
    <row r="52" spans="2:11" s="1" customFormat="1" ht="25.5" customHeight="1">
      <c r="B52" s="235"/>
      <c r="C52" s="366" t="s">
        <v>464</v>
      </c>
      <c r="D52" s="366"/>
      <c r="E52" s="366"/>
      <c r="F52" s="366"/>
      <c r="G52" s="366"/>
      <c r="H52" s="366"/>
      <c r="I52" s="366"/>
      <c r="J52" s="366"/>
      <c r="K52" s="236"/>
    </row>
    <row r="53" spans="2:11" s="1" customFormat="1" ht="5.25" customHeight="1">
      <c r="B53" s="235"/>
      <c r="C53" s="237"/>
      <c r="D53" s="237"/>
      <c r="E53" s="237"/>
      <c r="F53" s="237"/>
      <c r="G53" s="237"/>
      <c r="H53" s="237"/>
      <c r="I53" s="237"/>
      <c r="J53" s="237"/>
      <c r="K53" s="236"/>
    </row>
    <row r="54" spans="2:11" s="1" customFormat="1" ht="15" customHeight="1">
      <c r="B54" s="235"/>
      <c r="C54" s="365" t="s">
        <v>465</v>
      </c>
      <c r="D54" s="365"/>
      <c r="E54" s="365"/>
      <c r="F54" s="365"/>
      <c r="G54" s="365"/>
      <c r="H54" s="365"/>
      <c r="I54" s="365"/>
      <c r="J54" s="365"/>
      <c r="K54" s="236"/>
    </row>
    <row r="55" spans="2:11" s="1" customFormat="1" ht="15" customHeight="1">
      <c r="B55" s="235"/>
      <c r="C55" s="365" t="s">
        <v>466</v>
      </c>
      <c r="D55" s="365"/>
      <c r="E55" s="365"/>
      <c r="F55" s="365"/>
      <c r="G55" s="365"/>
      <c r="H55" s="365"/>
      <c r="I55" s="365"/>
      <c r="J55" s="365"/>
      <c r="K55" s="236"/>
    </row>
    <row r="56" spans="2:11" s="1" customFormat="1" ht="12.75" customHeight="1">
      <c r="B56" s="235"/>
      <c r="C56" s="238"/>
      <c r="D56" s="238"/>
      <c r="E56" s="238"/>
      <c r="F56" s="238"/>
      <c r="G56" s="238"/>
      <c r="H56" s="238"/>
      <c r="I56" s="238"/>
      <c r="J56" s="238"/>
      <c r="K56" s="236"/>
    </row>
    <row r="57" spans="2:11" s="1" customFormat="1" ht="15" customHeight="1">
      <c r="B57" s="235"/>
      <c r="C57" s="365" t="s">
        <v>467</v>
      </c>
      <c r="D57" s="365"/>
      <c r="E57" s="365"/>
      <c r="F57" s="365"/>
      <c r="G57" s="365"/>
      <c r="H57" s="365"/>
      <c r="I57" s="365"/>
      <c r="J57" s="365"/>
      <c r="K57" s="236"/>
    </row>
    <row r="58" spans="2:11" s="1" customFormat="1" ht="15" customHeight="1">
      <c r="B58" s="235"/>
      <c r="C58" s="240"/>
      <c r="D58" s="365" t="s">
        <v>468</v>
      </c>
      <c r="E58" s="365"/>
      <c r="F58" s="365"/>
      <c r="G58" s="365"/>
      <c r="H58" s="365"/>
      <c r="I58" s="365"/>
      <c r="J58" s="365"/>
      <c r="K58" s="236"/>
    </row>
    <row r="59" spans="2:11" s="1" customFormat="1" ht="15" customHeight="1">
      <c r="B59" s="235"/>
      <c r="C59" s="240"/>
      <c r="D59" s="365" t="s">
        <v>469</v>
      </c>
      <c r="E59" s="365"/>
      <c r="F59" s="365"/>
      <c r="G59" s="365"/>
      <c r="H59" s="365"/>
      <c r="I59" s="365"/>
      <c r="J59" s="365"/>
      <c r="K59" s="236"/>
    </row>
    <row r="60" spans="2:11" s="1" customFormat="1" ht="15" customHeight="1">
      <c r="B60" s="235"/>
      <c r="C60" s="240"/>
      <c r="D60" s="365" t="s">
        <v>470</v>
      </c>
      <c r="E60" s="365"/>
      <c r="F60" s="365"/>
      <c r="G60" s="365"/>
      <c r="H60" s="365"/>
      <c r="I60" s="365"/>
      <c r="J60" s="365"/>
      <c r="K60" s="236"/>
    </row>
    <row r="61" spans="2:11" s="1" customFormat="1" ht="15" customHeight="1">
      <c r="B61" s="235"/>
      <c r="C61" s="240"/>
      <c r="D61" s="365" t="s">
        <v>471</v>
      </c>
      <c r="E61" s="365"/>
      <c r="F61" s="365"/>
      <c r="G61" s="365"/>
      <c r="H61" s="365"/>
      <c r="I61" s="365"/>
      <c r="J61" s="365"/>
      <c r="K61" s="236"/>
    </row>
    <row r="62" spans="2:11" s="1" customFormat="1" ht="15" customHeight="1">
      <c r="B62" s="235"/>
      <c r="C62" s="240"/>
      <c r="D62" s="367" t="s">
        <v>472</v>
      </c>
      <c r="E62" s="367"/>
      <c r="F62" s="367"/>
      <c r="G62" s="367"/>
      <c r="H62" s="367"/>
      <c r="I62" s="367"/>
      <c r="J62" s="367"/>
      <c r="K62" s="236"/>
    </row>
    <row r="63" spans="2:11" s="1" customFormat="1" ht="15" customHeight="1">
      <c r="B63" s="235"/>
      <c r="C63" s="240"/>
      <c r="D63" s="365" t="s">
        <v>473</v>
      </c>
      <c r="E63" s="365"/>
      <c r="F63" s="365"/>
      <c r="G63" s="365"/>
      <c r="H63" s="365"/>
      <c r="I63" s="365"/>
      <c r="J63" s="365"/>
      <c r="K63" s="236"/>
    </row>
    <row r="64" spans="2:11" s="1" customFormat="1" ht="12.75" customHeight="1">
      <c r="B64" s="235"/>
      <c r="C64" s="240"/>
      <c r="D64" s="240"/>
      <c r="E64" s="243"/>
      <c r="F64" s="240"/>
      <c r="G64" s="240"/>
      <c r="H64" s="240"/>
      <c r="I64" s="240"/>
      <c r="J64" s="240"/>
      <c r="K64" s="236"/>
    </row>
    <row r="65" spans="2:11" s="1" customFormat="1" ht="15" customHeight="1">
      <c r="B65" s="235"/>
      <c r="C65" s="240"/>
      <c r="D65" s="365" t="s">
        <v>474</v>
      </c>
      <c r="E65" s="365"/>
      <c r="F65" s="365"/>
      <c r="G65" s="365"/>
      <c r="H65" s="365"/>
      <c r="I65" s="365"/>
      <c r="J65" s="365"/>
      <c r="K65" s="236"/>
    </row>
    <row r="66" spans="2:11" s="1" customFormat="1" ht="15" customHeight="1">
      <c r="B66" s="235"/>
      <c r="C66" s="240"/>
      <c r="D66" s="367" t="s">
        <v>475</v>
      </c>
      <c r="E66" s="367"/>
      <c r="F66" s="367"/>
      <c r="G66" s="367"/>
      <c r="H66" s="367"/>
      <c r="I66" s="367"/>
      <c r="J66" s="367"/>
      <c r="K66" s="236"/>
    </row>
    <row r="67" spans="2:11" s="1" customFormat="1" ht="15" customHeight="1">
      <c r="B67" s="235"/>
      <c r="C67" s="240"/>
      <c r="D67" s="365" t="s">
        <v>476</v>
      </c>
      <c r="E67" s="365"/>
      <c r="F67" s="365"/>
      <c r="G67" s="365"/>
      <c r="H67" s="365"/>
      <c r="I67" s="365"/>
      <c r="J67" s="365"/>
      <c r="K67" s="236"/>
    </row>
    <row r="68" spans="2:11" s="1" customFormat="1" ht="15" customHeight="1">
      <c r="B68" s="235"/>
      <c r="C68" s="240"/>
      <c r="D68" s="365" t="s">
        <v>477</v>
      </c>
      <c r="E68" s="365"/>
      <c r="F68" s="365"/>
      <c r="G68" s="365"/>
      <c r="H68" s="365"/>
      <c r="I68" s="365"/>
      <c r="J68" s="365"/>
      <c r="K68" s="236"/>
    </row>
    <row r="69" spans="2:11" s="1" customFormat="1" ht="15" customHeight="1">
      <c r="B69" s="235"/>
      <c r="C69" s="240"/>
      <c r="D69" s="365" t="s">
        <v>478</v>
      </c>
      <c r="E69" s="365"/>
      <c r="F69" s="365"/>
      <c r="G69" s="365"/>
      <c r="H69" s="365"/>
      <c r="I69" s="365"/>
      <c r="J69" s="365"/>
      <c r="K69" s="236"/>
    </row>
    <row r="70" spans="2:11" s="1" customFormat="1" ht="15" customHeight="1">
      <c r="B70" s="235"/>
      <c r="C70" s="240"/>
      <c r="D70" s="365" t="s">
        <v>479</v>
      </c>
      <c r="E70" s="365"/>
      <c r="F70" s="365"/>
      <c r="G70" s="365"/>
      <c r="H70" s="365"/>
      <c r="I70" s="365"/>
      <c r="J70" s="365"/>
      <c r="K70" s="236"/>
    </row>
    <row r="71" spans="2:11" s="1" customFormat="1" ht="12.75" customHeight="1">
      <c r="B71" s="244"/>
      <c r="C71" s="245"/>
      <c r="D71" s="245"/>
      <c r="E71" s="245"/>
      <c r="F71" s="245"/>
      <c r="G71" s="245"/>
      <c r="H71" s="245"/>
      <c r="I71" s="245"/>
      <c r="J71" s="245"/>
      <c r="K71" s="246"/>
    </row>
    <row r="72" spans="2:11" s="1" customFormat="1" ht="18.75" customHeight="1">
      <c r="B72" s="247"/>
      <c r="C72" s="247"/>
      <c r="D72" s="247"/>
      <c r="E72" s="247"/>
      <c r="F72" s="247"/>
      <c r="G72" s="247"/>
      <c r="H72" s="247"/>
      <c r="I72" s="247"/>
      <c r="J72" s="247"/>
      <c r="K72" s="248"/>
    </row>
    <row r="73" spans="2:11" s="1" customFormat="1" ht="18.75" customHeight="1">
      <c r="B73" s="248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2:11" s="1" customFormat="1" ht="7.5" customHeight="1">
      <c r="B74" s="249"/>
      <c r="C74" s="250"/>
      <c r="D74" s="250"/>
      <c r="E74" s="250"/>
      <c r="F74" s="250"/>
      <c r="G74" s="250"/>
      <c r="H74" s="250"/>
      <c r="I74" s="250"/>
      <c r="J74" s="250"/>
      <c r="K74" s="251"/>
    </row>
    <row r="75" spans="2:11" s="1" customFormat="1" ht="45" customHeight="1">
      <c r="B75" s="252"/>
      <c r="C75" s="360" t="s">
        <v>480</v>
      </c>
      <c r="D75" s="360"/>
      <c r="E75" s="360"/>
      <c r="F75" s="360"/>
      <c r="G75" s="360"/>
      <c r="H75" s="360"/>
      <c r="I75" s="360"/>
      <c r="J75" s="360"/>
      <c r="K75" s="253"/>
    </row>
    <row r="76" spans="2:11" s="1" customFormat="1" ht="17.25" customHeight="1">
      <c r="B76" s="252"/>
      <c r="C76" s="254" t="s">
        <v>481</v>
      </c>
      <c r="D76" s="254"/>
      <c r="E76" s="254"/>
      <c r="F76" s="254" t="s">
        <v>482</v>
      </c>
      <c r="G76" s="255"/>
      <c r="H76" s="254" t="s">
        <v>59</v>
      </c>
      <c r="I76" s="254" t="s">
        <v>62</v>
      </c>
      <c r="J76" s="254" t="s">
        <v>483</v>
      </c>
      <c r="K76" s="253"/>
    </row>
    <row r="77" spans="2:11" s="1" customFormat="1" ht="17.25" customHeight="1">
      <c r="B77" s="252"/>
      <c r="C77" s="256" t="s">
        <v>484</v>
      </c>
      <c r="D77" s="256"/>
      <c r="E77" s="256"/>
      <c r="F77" s="257" t="s">
        <v>485</v>
      </c>
      <c r="G77" s="258"/>
      <c r="H77" s="256"/>
      <c r="I77" s="256"/>
      <c r="J77" s="256" t="s">
        <v>486</v>
      </c>
      <c r="K77" s="253"/>
    </row>
    <row r="78" spans="2:11" s="1" customFormat="1" ht="5.25" customHeight="1">
      <c r="B78" s="252"/>
      <c r="C78" s="259"/>
      <c r="D78" s="259"/>
      <c r="E78" s="259"/>
      <c r="F78" s="259"/>
      <c r="G78" s="260"/>
      <c r="H78" s="259"/>
      <c r="I78" s="259"/>
      <c r="J78" s="259"/>
      <c r="K78" s="253"/>
    </row>
    <row r="79" spans="2:11" s="1" customFormat="1" ht="15" customHeight="1">
      <c r="B79" s="252"/>
      <c r="C79" s="241" t="s">
        <v>58</v>
      </c>
      <c r="D79" s="261"/>
      <c r="E79" s="261"/>
      <c r="F79" s="262" t="s">
        <v>487</v>
      </c>
      <c r="G79" s="263"/>
      <c r="H79" s="241" t="s">
        <v>488</v>
      </c>
      <c r="I79" s="241" t="s">
        <v>489</v>
      </c>
      <c r="J79" s="241">
        <v>20</v>
      </c>
      <c r="K79" s="253"/>
    </row>
    <row r="80" spans="2:11" s="1" customFormat="1" ht="15" customHeight="1">
      <c r="B80" s="252"/>
      <c r="C80" s="241" t="s">
        <v>490</v>
      </c>
      <c r="D80" s="241"/>
      <c r="E80" s="241"/>
      <c r="F80" s="262" t="s">
        <v>487</v>
      </c>
      <c r="G80" s="263"/>
      <c r="H80" s="241" t="s">
        <v>491</v>
      </c>
      <c r="I80" s="241" t="s">
        <v>489</v>
      </c>
      <c r="J80" s="241">
        <v>120</v>
      </c>
      <c r="K80" s="253"/>
    </row>
    <row r="81" spans="2:11" s="1" customFormat="1" ht="15" customHeight="1">
      <c r="B81" s="264"/>
      <c r="C81" s="241" t="s">
        <v>492</v>
      </c>
      <c r="D81" s="241"/>
      <c r="E81" s="241"/>
      <c r="F81" s="262" t="s">
        <v>493</v>
      </c>
      <c r="G81" s="263"/>
      <c r="H81" s="241" t="s">
        <v>494</v>
      </c>
      <c r="I81" s="241" t="s">
        <v>489</v>
      </c>
      <c r="J81" s="241">
        <v>50</v>
      </c>
      <c r="K81" s="253"/>
    </row>
    <row r="82" spans="2:11" s="1" customFormat="1" ht="15" customHeight="1">
      <c r="B82" s="264"/>
      <c r="C82" s="241" t="s">
        <v>495</v>
      </c>
      <c r="D82" s="241"/>
      <c r="E82" s="241"/>
      <c r="F82" s="262" t="s">
        <v>487</v>
      </c>
      <c r="G82" s="263"/>
      <c r="H82" s="241" t="s">
        <v>496</v>
      </c>
      <c r="I82" s="241" t="s">
        <v>497</v>
      </c>
      <c r="J82" s="241"/>
      <c r="K82" s="253"/>
    </row>
    <row r="83" spans="2:11" s="1" customFormat="1" ht="15" customHeight="1">
      <c r="B83" s="264"/>
      <c r="C83" s="265" t="s">
        <v>498</v>
      </c>
      <c r="D83" s="265"/>
      <c r="E83" s="265"/>
      <c r="F83" s="266" t="s">
        <v>493</v>
      </c>
      <c r="G83" s="265"/>
      <c r="H83" s="265" t="s">
        <v>499</v>
      </c>
      <c r="I83" s="265" t="s">
        <v>489</v>
      </c>
      <c r="J83" s="265">
        <v>15</v>
      </c>
      <c r="K83" s="253"/>
    </row>
    <row r="84" spans="2:11" s="1" customFormat="1" ht="15" customHeight="1">
      <c r="B84" s="264"/>
      <c r="C84" s="265" t="s">
        <v>500</v>
      </c>
      <c r="D84" s="265"/>
      <c r="E84" s="265"/>
      <c r="F84" s="266" t="s">
        <v>493</v>
      </c>
      <c r="G84" s="265"/>
      <c r="H84" s="265" t="s">
        <v>501</v>
      </c>
      <c r="I84" s="265" t="s">
        <v>489</v>
      </c>
      <c r="J84" s="265">
        <v>15</v>
      </c>
      <c r="K84" s="253"/>
    </row>
    <row r="85" spans="2:11" s="1" customFormat="1" ht="15" customHeight="1">
      <c r="B85" s="264"/>
      <c r="C85" s="265" t="s">
        <v>502</v>
      </c>
      <c r="D85" s="265"/>
      <c r="E85" s="265"/>
      <c r="F85" s="266" t="s">
        <v>493</v>
      </c>
      <c r="G85" s="265"/>
      <c r="H85" s="265" t="s">
        <v>503</v>
      </c>
      <c r="I85" s="265" t="s">
        <v>489</v>
      </c>
      <c r="J85" s="265">
        <v>20</v>
      </c>
      <c r="K85" s="253"/>
    </row>
    <row r="86" spans="2:11" s="1" customFormat="1" ht="15" customHeight="1">
      <c r="B86" s="264"/>
      <c r="C86" s="265" t="s">
        <v>504</v>
      </c>
      <c r="D86" s="265"/>
      <c r="E86" s="265"/>
      <c r="F86" s="266" t="s">
        <v>493</v>
      </c>
      <c r="G86" s="265"/>
      <c r="H86" s="265" t="s">
        <v>505</v>
      </c>
      <c r="I86" s="265" t="s">
        <v>489</v>
      </c>
      <c r="J86" s="265">
        <v>20</v>
      </c>
      <c r="K86" s="253"/>
    </row>
    <row r="87" spans="2:11" s="1" customFormat="1" ht="15" customHeight="1">
      <c r="B87" s="264"/>
      <c r="C87" s="241" t="s">
        <v>506</v>
      </c>
      <c r="D87" s="241"/>
      <c r="E87" s="241"/>
      <c r="F87" s="262" t="s">
        <v>493</v>
      </c>
      <c r="G87" s="263"/>
      <c r="H87" s="241" t="s">
        <v>507</v>
      </c>
      <c r="I87" s="241" t="s">
        <v>489</v>
      </c>
      <c r="J87" s="241">
        <v>50</v>
      </c>
      <c r="K87" s="253"/>
    </row>
    <row r="88" spans="2:11" s="1" customFormat="1" ht="15" customHeight="1">
      <c r="B88" s="264"/>
      <c r="C88" s="241" t="s">
        <v>508</v>
      </c>
      <c r="D88" s="241"/>
      <c r="E88" s="241"/>
      <c r="F88" s="262" t="s">
        <v>493</v>
      </c>
      <c r="G88" s="263"/>
      <c r="H88" s="241" t="s">
        <v>509</v>
      </c>
      <c r="I88" s="241" t="s">
        <v>489</v>
      </c>
      <c r="J88" s="241">
        <v>20</v>
      </c>
      <c r="K88" s="253"/>
    </row>
    <row r="89" spans="2:11" s="1" customFormat="1" ht="15" customHeight="1">
      <c r="B89" s="264"/>
      <c r="C89" s="241" t="s">
        <v>510</v>
      </c>
      <c r="D89" s="241"/>
      <c r="E89" s="241"/>
      <c r="F89" s="262" t="s">
        <v>493</v>
      </c>
      <c r="G89" s="263"/>
      <c r="H89" s="241" t="s">
        <v>511</v>
      </c>
      <c r="I89" s="241" t="s">
        <v>489</v>
      </c>
      <c r="J89" s="241">
        <v>20</v>
      </c>
      <c r="K89" s="253"/>
    </row>
    <row r="90" spans="2:11" s="1" customFormat="1" ht="15" customHeight="1">
      <c r="B90" s="264"/>
      <c r="C90" s="241" t="s">
        <v>512</v>
      </c>
      <c r="D90" s="241"/>
      <c r="E90" s="241"/>
      <c r="F90" s="262" t="s">
        <v>493</v>
      </c>
      <c r="G90" s="263"/>
      <c r="H90" s="241" t="s">
        <v>513</v>
      </c>
      <c r="I90" s="241" t="s">
        <v>489</v>
      </c>
      <c r="J90" s="241">
        <v>50</v>
      </c>
      <c r="K90" s="253"/>
    </row>
    <row r="91" spans="2:11" s="1" customFormat="1" ht="15" customHeight="1">
      <c r="B91" s="264"/>
      <c r="C91" s="241" t="s">
        <v>514</v>
      </c>
      <c r="D91" s="241"/>
      <c r="E91" s="241"/>
      <c r="F91" s="262" t="s">
        <v>493</v>
      </c>
      <c r="G91" s="263"/>
      <c r="H91" s="241" t="s">
        <v>514</v>
      </c>
      <c r="I91" s="241" t="s">
        <v>489</v>
      </c>
      <c r="J91" s="241">
        <v>50</v>
      </c>
      <c r="K91" s="253"/>
    </row>
    <row r="92" spans="2:11" s="1" customFormat="1" ht="15" customHeight="1">
      <c r="B92" s="264"/>
      <c r="C92" s="241" t="s">
        <v>515</v>
      </c>
      <c r="D92" s="241"/>
      <c r="E92" s="241"/>
      <c r="F92" s="262" t="s">
        <v>493</v>
      </c>
      <c r="G92" s="263"/>
      <c r="H92" s="241" t="s">
        <v>516</v>
      </c>
      <c r="I92" s="241" t="s">
        <v>489</v>
      </c>
      <c r="J92" s="241">
        <v>255</v>
      </c>
      <c r="K92" s="253"/>
    </row>
    <row r="93" spans="2:11" s="1" customFormat="1" ht="15" customHeight="1">
      <c r="B93" s="264"/>
      <c r="C93" s="241" t="s">
        <v>517</v>
      </c>
      <c r="D93" s="241"/>
      <c r="E93" s="241"/>
      <c r="F93" s="262" t="s">
        <v>487</v>
      </c>
      <c r="G93" s="263"/>
      <c r="H93" s="241" t="s">
        <v>518</v>
      </c>
      <c r="I93" s="241" t="s">
        <v>519</v>
      </c>
      <c r="J93" s="241"/>
      <c r="K93" s="253"/>
    </row>
    <row r="94" spans="2:11" s="1" customFormat="1" ht="15" customHeight="1">
      <c r="B94" s="264"/>
      <c r="C94" s="241" t="s">
        <v>520</v>
      </c>
      <c r="D94" s="241"/>
      <c r="E94" s="241"/>
      <c r="F94" s="262" t="s">
        <v>487</v>
      </c>
      <c r="G94" s="263"/>
      <c r="H94" s="241" t="s">
        <v>521</v>
      </c>
      <c r="I94" s="241" t="s">
        <v>522</v>
      </c>
      <c r="J94" s="241"/>
      <c r="K94" s="253"/>
    </row>
    <row r="95" spans="2:11" s="1" customFormat="1" ht="15" customHeight="1">
      <c r="B95" s="264"/>
      <c r="C95" s="241" t="s">
        <v>523</v>
      </c>
      <c r="D95" s="241"/>
      <c r="E95" s="241"/>
      <c r="F95" s="262" t="s">
        <v>487</v>
      </c>
      <c r="G95" s="263"/>
      <c r="H95" s="241" t="s">
        <v>523</v>
      </c>
      <c r="I95" s="241" t="s">
        <v>522</v>
      </c>
      <c r="J95" s="241"/>
      <c r="K95" s="253"/>
    </row>
    <row r="96" spans="2:11" s="1" customFormat="1" ht="15" customHeight="1">
      <c r="B96" s="264"/>
      <c r="C96" s="241" t="s">
        <v>43</v>
      </c>
      <c r="D96" s="241"/>
      <c r="E96" s="241"/>
      <c r="F96" s="262" t="s">
        <v>487</v>
      </c>
      <c r="G96" s="263"/>
      <c r="H96" s="241" t="s">
        <v>524</v>
      </c>
      <c r="I96" s="241" t="s">
        <v>522</v>
      </c>
      <c r="J96" s="241"/>
      <c r="K96" s="253"/>
    </row>
    <row r="97" spans="2:11" s="1" customFormat="1" ht="15" customHeight="1">
      <c r="B97" s="264"/>
      <c r="C97" s="241" t="s">
        <v>53</v>
      </c>
      <c r="D97" s="241"/>
      <c r="E97" s="241"/>
      <c r="F97" s="262" t="s">
        <v>487</v>
      </c>
      <c r="G97" s="263"/>
      <c r="H97" s="241" t="s">
        <v>525</v>
      </c>
      <c r="I97" s="241" t="s">
        <v>522</v>
      </c>
      <c r="J97" s="241"/>
      <c r="K97" s="253"/>
    </row>
    <row r="98" spans="2:11" s="1" customFormat="1" ht="15" customHeight="1">
      <c r="B98" s="267"/>
      <c r="C98" s="268"/>
      <c r="D98" s="268"/>
      <c r="E98" s="268"/>
      <c r="F98" s="268"/>
      <c r="G98" s="268"/>
      <c r="H98" s="268"/>
      <c r="I98" s="268"/>
      <c r="J98" s="268"/>
      <c r="K98" s="269"/>
    </row>
    <row r="99" spans="2:11" s="1" customFormat="1" ht="18.75" customHeight="1">
      <c r="B99" s="270"/>
      <c r="C99" s="271"/>
      <c r="D99" s="271"/>
      <c r="E99" s="271"/>
      <c r="F99" s="271"/>
      <c r="G99" s="271"/>
      <c r="H99" s="271"/>
      <c r="I99" s="271"/>
      <c r="J99" s="271"/>
      <c r="K99" s="270"/>
    </row>
    <row r="100" spans="2:11" s="1" customFormat="1" ht="18.75" customHeight="1">
      <c r="B100" s="248"/>
      <c r="C100" s="248"/>
      <c r="D100" s="248"/>
      <c r="E100" s="248"/>
      <c r="F100" s="248"/>
      <c r="G100" s="248"/>
      <c r="H100" s="248"/>
      <c r="I100" s="248"/>
      <c r="J100" s="248"/>
      <c r="K100" s="248"/>
    </row>
    <row r="101" spans="2:11" s="1" customFormat="1" ht="7.5" customHeight="1">
      <c r="B101" s="249"/>
      <c r="C101" s="250"/>
      <c r="D101" s="250"/>
      <c r="E101" s="250"/>
      <c r="F101" s="250"/>
      <c r="G101" s="250"/>
      <c r="H101" s="250"/>
      <c r="I101" s="250"/>
      <c r="J101" s="250"/>
      <c r="K101" s="251"/>
    </row>
    <row r="102" spans="2:11" s="1" customFormat="1" ht="45" customHeight="1">
      <c r="B102" s="252"/>
      <c r="C102" s="360" t="s">
        <v>526</v>
      </c>
      <c r="D102" s="360"/>
      <c r="E102" s="360"/>
      <c r="F102" s="360"/>
      <c r="G102" s="360"/>
      <c r="H102" s="360"/>
      <c r="I102" s="360"/>
      <c r="J102" s="360"/>
      <c r="K102" s="253"/>
    </row>
    <row r="103" spans="2:11" s="1" customFormat="1" ht="17.25" customHeight="1">
      <c r="B103" s="252"/>
      <c r="C103" s="254" t="s">
        <v>481</v>
      </c>
      <c r="D103" s="254"/>
      <c r="E103" s="254"/>
      <c r="F103" s="254" t="s">
        <v>482</v>
      </c>
      <c r="G103" s="255"/>
      <c r="H103" s="254" t="s">
        <v>59</v>
      </c>
      <c r="I103" s="254" t="s">
        <v>62</v>
      </c>
      <c r="J103" s="254" t="s">
        <v>483</v>
      </c>
      <c r="K103" s="253"/>
    </row>
    <row r="104" spans="2:11" s="1" customFormat="1" ht="17.25" customHeight="1">
      <c r="B104" s="252"/>
      <c r="C104" s="256" t="s">
        <v>484</v>
      </c>
      <c r="D104" s="256"/>
      <c r="E104" s="256"/>
      <c r="F104" s="257" t="s">
        <v>485</v>
      </c>
      <c r="G104" s="258"/>
      <c r="H104" s="256"/>
      <c r="I104" s="256"/>
      <c r="J104" s="256" t="s">
        <v>486</v>
      </c>
      <c r="K104" s="253"/>
    </row>
    <row r="105" spans="2:11" s="1" customFormat="1" ht="5.25" customHeight="1">
      <c r="B105" s="252"/>
      <c r="C105" s="254"/>
      <c r="D105" s="254"/>
      <c r="E105" s="254"/>
      <c r="F105" s="254"/>
      <c r="G105" s="272"/>
      <c r="H105" s="254"/>
      <c r="I105" s="254"/>
      <c r="J105" s="254"/>
      <c r="K105" s="253"/>
    </row>
    <row r="106" spans="2:11" s="1" customFormat="1" ht="15" customHeight="1">
      <c r="B106" s="252"/>
      <c r="C106" s="241" t="s">
        <v>58</v>
      </c>
      <c r="D106" s="261"/>
      <c r="E106" s="261"/>
      <c r="F106" s="262" t="s">
        <v>487</v>
      </c>
      <c r="G106" s="241"/>
      <c r="H106" s="241" t="s">
        <v>527</v>
      </c>
      <c r="I106" s="241" t="s">
        <v>489</v>
      </c>
      <c r="J106" s="241">
        <v>20</v>
      </c>
      <c r="K106" s="253"/>
    </row>
    <row r="107" spans="2:11" s="1" customFormat="1" ht="15" customHeight="1">
      <c r="B107" s="252"/>
      <c r="C107" s="241" t="s">
        <v>490</v>
      </c>
      <c r="D107" s="241"/>
      <c r="E107" s="241"/>
      <c r="F107" s="262" t="s">
        <v>487</v>
      </c>
      <c r="G107" s="241"/>
      <c r="H107" s="241" t="s">
        <v>527</v>
      </c>
      <c r="I107" s="241" t="s">
        <v>489</v>
      </c>
      <c r="J107" s="241">
        <v>120</v>
      </c>
      <c r="K107" s="253"/>
    </row>
    <row r="108" spans="2:11" s="1" customFormat="1" ht="15" customHeight="1">
      <c r="B108" s="264"/>
      <c r="C108" s="241" t="s">
        <v>492</v>
      </c>
      <c r="D108" s="241"/>
      <c r="E108" s="241"/>
      <c r="F108" s="262" t="s">
        <v>493</v>
      </c>
      <c r="G108" s="241"/>
      <c r="H108" s="241" t="s">
        <v>527</v>
      </c>
      <c r="I108" s="241" t="s">
        <v>489</v>
      </c>
      <c r="J108" s="241">
        <v>50</v>
      </c>
      <c r="K108" s="253"/>
    </row>
    <row r="109" spans="2:11" s="1" customFormat="1" ht="15" customHeight="1">
      <c r="B109" s="264"/>
      <c r="C109" s="241" t="s">
        <v>495</v>
      </c>
      <c r="D109" s="241"/>
      <c r="E109" s="241"/>
      <c r="F109" s="262" t="s">
        <v>487</v>
      </c>
      <c r="G109" s="241"/>
      <c r="H109" s="241" t="s">
        <v>527</v>
      </c>
      <c r="I109" s="241" t="s">
        <v>497</v>
      </c>
      <c r="J109" s="241"/>
      <c r="K109" s="253"/>
    </row>
    <row r="110" spans="2:11" s="1" customFormat="1" ht="15" customHeight="1">
      <c r="B110" s="264"/>
      <c r="C110" s="241" t="s">
        <v>506</v>
      </c>
      <c r="D110" s="241"/>
      <c r="E110" s="241"/>
      <c r="F110" s="262" t="s">
        <v>493</v>
      </c>
      <c r="G110" s="241"/>
      <c r="H110" s="241" t="s">
        <v>527</v>
      </c>
      <c r="I110" s="241" t="s">
        <v>489</v>
      </c>
      <c r="J110" s="241">
        <v>50</v>
      </c>
      <c r="K110" s="253"/>
    </row>
    <row r="111" spans="2:11" s="1" customFormat="1" ht="15" customHeight="1">
      <c r="B111" s="264"/>
      <c r="C111" s="241" t="s">
        <v>514</v>
      </c>
      <c r="D111" s="241"/>
      <c r="E111" s="241"/>
      <c r="F111" s="262" t="s">
        <v>493</v>
      </c>
      <c r="G111" s="241"/>
      <c r="H111" s="241" t="s">
        <v>527</v>
      </c>
      <c r="I111" s="241" t="s">
        <v>489</v>
      </c>
      <c r="J111" s="241">
        <v>50</v>
      </c>
      <c r="K111" s="253"/>
    </row>
    <row r="112" spans="2:11" s="1" customFormat="1" ht="15" customHeight="1">
      <c r="B112" s="264"/>
      <c r="C112" s="241" t="s">
        <v>512</v>
      </c>
      <c r="D112" s="241"/>
      <c r="E112" s="241"/>
      <c r="F112" s="262" t="s">
        <v>493</v>
      </c>
      <c r="G112" s="241"/>
      <c r="H112" s="241" t="s">
        <v>527</v>
      </c>
      <c r="I112" s="241" t="s">
        <v>489</v>
      </c>
      <c r="J112" s="241">
        <v>50</v>
      </c>
      <c r="K112" s="253"/>
    </row>
    <row r="113" spans="2:11" s="1" customFormat="1" ht="15" customHeight="1">
      <c r="B113" s="264"/>
      <c r="C113" s="241" t="s">
        <v>58</v>
      </c>
      <c r="D113" s="241"/>
      <c r="E113" s="241"/>
      <c r="F113" s="262" t="s">
        <v>487</v>
      </c>
      <c r="G113" s="241"/>
      <c r="H113" s="241" t="s">
        <v>528</v>
      </c>
      <c r="I113" s="241" t="s">
        <v>489</v>
      </c>
      <c r="J113" s="241">
        <v>20</v>
      </c>
      <c r="K113" s="253"/>
    </row>
    <row r="114" spans="2:11" s="1" customFormat="1" ht="15" customHeight="1">
      <c r="B114" s="264"/>
      <c r="C114" s="241" t="s">
        <v>529</v>
      </c>
      <c r="D114" s="241"/>
      <c r="E114" s="241"/>
      <c r="F114" s="262" t="s">
        <v>487</v>
      </c>
      <c r="G114" s="241"/>
      <c r="H114" s="241" t="s">
        <v>530</v>
      </c>
      <c r="I114" s="241" t="s">
        <v>489</v>
      </c>
      <c r="J114" s="241">
        <v>120</v>
      </c>
      <c r="K114" s="253"/>
    </row>
    <row r="115" spans="2:11" s="1" customFormat="1" ht="15" customHeight="1">
      <c r="B115" s="264"/>
      <c r="C115" s="241" t="s">
        <v>43</v>
      </c>
      <c r="D115" s="241"/>
      <c r="E115" s="241"/>
      <c r="F115" s="262" t="s">
        <v>487</v>
      </c>
      <c r="G115" s="241"/>
      <c r="H115" s="241" t="s">
        <v>531</v>
      </c>
      <c r="I115" s="241" t="s">
        <v>522</v>
      </c>
      <c r="J115" s="241"/>
      <c r="K115" s="253"/>
    </row>
    <row r="116" spans="2:11" s="1" customFormat="1" ht="15" customHeight="1">
      <c r="B116" s="264"/>
      <c r="C116" s="241" t="s">
        <v>53</v>
      </c>
      <c r="D116" s="241"/>
      <c r="E116" s="241"/>
      <c r="F116" s="262" t="s">
        <v>487</v>
      </c>
      <c r="G116" s="241"/>
      <c r="H116" s="241" t="s">
        <v>532</v>
      </c>
      <c r="I116" s="241" t="s">
        <v>522</v>
      </c>
      <c r="J116" s="241"/>
      <c r="K116" s="253"/>
    </row>
    <row r="117" spans="2:11" s="1" customFormat="1" ht="15" customHeight="1">
      <c r="B117" s="264"/>
      <c r="C117" s="241" t="s">
        <v>62</v>
      </c>
      <c r="D117" s="241"/>
      <c r="E117" s="241"/>
      <c r="F117" s="262" t="s">
        <v>487</v>
      </c>
      <c r="G117" s="241"/>
      <c r="H117" s="241" t="s">
        <v>533</v>
      </c>
      <c r="I117" s="241" t="s">
        <v>534</v>
      </c>
      <c r="J117" s="241"/>
      <c r="K117" s="253"/>
    </row>
    <row r="118" spans="2:11" s="1" customFormat="1" ht="15" customHeight="1">
      <c r="B118" s="267"/>
      <c r="C118" s="273"/>
      <c r="D118" s="273"/>
      <c r="E118" s="273"/>
      <c r="F118" s="273"/>
      <c r="G118" s="273"/>
      <c r="H118" s="273"/>
      <c r="I118" s="273"/>
      <c r="J118" s="273"/>
      <c r="K118" s="269"/>
    </row>
    <row r="119" spans="2:11" s="1" customFormat="1" ht="18.75" customHeight="1">
      <c r="B119" s="274"/>
      <c r="C119" s="275"/>
      <c r="D119" s="275"/>
      <c r="E119" s="275"/>
      <c r="F119" s="276"/>
      <c r="G119" s="275"/>
      <c r="H119" s="275"/>
      <c r="I119" s="275"/>
      <c r="J119" s="275"/>
      <c r="K119" s="274"/>
    </row>
    <row r="120" spans="2:11" s="1" customFormat="1" ht="18.75" customHeight="1">
      <c r="B120" s="248"/>
      <c r="C120" s="248"/>
      <c r="D120" s="248"/>
      <c r="E120" s="248"/>
      <c r="F120" s="248"/>
      <c r="G120" s="248"/>
      <c r="H120" s="248"/>
      <c r="I120" s="248"/>
      <c r="J120" s="248"/>
      <c r="K120" s="248"/>
    </row>
    <row r="121" spans="2:11" s="1" customFormat="1" ht="7.5" customHeight="1">
      <c r="B121" s="277"/>
      <c r="C121" s="278"/>
      <c r="D121" s="278"/>
      <c r="E121" s="278"/>
      <c r="F121" s="278"/>
      <c r="G121" s="278"/>
      <c r="H121" s="278"/>
      <c r="I121" s="278"/>
      <c r="J121" s="278"/>
      <c r="K121" s="279"/>
    </row>
    <row r="122" spans="2:11" s="1" customFormat="1" ht="45" customHeight="1">
      <c r="B122" s="280"/>
      <c r="C122" s="361" t="s">
        <v>535</v>
      </c>
      <c r="D122" s="361"/>
      <c r="E122" s="361"/>
      <c r="F122" s="361"/>
      <c r="G122" s="361"/>
      <c r="H122" s="361"/>
      <c r="I122" s="361"/>
      <c r="J122" s="361"/>
      <c r="K122" s="281"/>
    </row>
    <row r="123" spans="2:11" s="1" customFormat="1" ht="17.25" customHeight="1">
      <c r="B123" s="282"/>
      <c r="C123" s="254" t="s">
        <v>481</v>
      </c>
      <c r="D123" s="254"/>
      <c r="E123" s="254"/>
      <c r="F123" s="254" t="s">
        <v>482</v>
      </c>
      <c r="G123" s="255"/>
      <c r="H123" s="254" t="s">
        <v>59</v>
      </c>
      <c r="I123" s="254" t="s">
        <v>62</v>
      </c>
      <c r="J123" s="254" t="s">
        <v>483</v>
      </c>
      <c r="K123" s="283"/>
    </row>
    <row r="124" spans="2:11" s="1" customFormat="1" ht="17.25" customHeight="1">
      <c r="B124" s="282"/>
      <c r="C124" s="256" t="s">
        <v>484</v>
      </c>
      <c r="D124" s="256"/>
      <c r="E124" s="256"/>
      <c r="F124" s="257" t="s">
        <v>485</v>
      </c>
      <c r="G124" s="258"/>
      <c r="H124" s="256"/>
      <c r="I124" s="256"/>
      <c r="J124" s="256" t="s">
        <v>486</v>
      </c>
      <c r="K124" s="283"/>
    </row>
    <row r="125" spans="2:11" s="1" customFormat="1" ht="5.25" customHeight="1">
      <c r="B125" s="284"/>
      <c r="C125" s="259"/>
      <c r="D125" s="259"/>
      <c r="E125" s="259"/>
      <c r="F125" s="259"/>
      <c r="G125" s="285"/>
      <c r="H125" s="259"/>
      <c r="I125" s="259"/>
      <c r="J125" s="259"/>
      <c r="K125" s="286"/>
    </row>
    <row r="126" spans="2:11" s="1" customFormat="1" ht="15" customHeight="1">
      <c r="B126" s="284"/>
      <c r="C126" s="241" t="s">
        <v>490</v>
      </c>
      <c r="D126" s="261"/>
      <c r="E126" s="261"/>
      <c r="F126" s="262" t="s">
        <v>487</v>
      </c>
      <c r="G126" s="241"/>
      <c r="H126" s="241" t="s">
        <v>527</v>
      </c>
      <c r="I126" s="241" t="s">
        <v>489</v>
      </c>
      <c r="J126" s="241">
        <v>120</v>
      </c>
      <c r="K126" s="287"/>
    </row>
    <row r="127" spans="2:11" s="1" customFormat="1" ht="15" customHeight="1">
      <c r="B127" s="284"/>
      <c r="C127" s="241" t="s">
        <v>536</v>
      </c>
      <c r="D127" s="241"/>
      <c r="E127" s="241"/>
      <c r="F127" s="262" t="s">
        <v>487</v>
      </c>
      <c r="G127" s="241"/>
      <c r="H127" s="241" t="s">
        <v>537</v>
      </c>
      <c r="I127" s="241" t="s">
        <v>489</v>
      </c>
      <c r="J127" s="241" t="s">
        <v>538</v>
      </c>
      <c r="K127" s="287"/>
    </row>
    <row r="128" spans="2:11" s="1" customFormat="1" ht="15" customHeight="1">
      <c r="B128" s="284"/>
      <c r="C128" s="241" t="s">
        <v>435</v>
      </c>
      <c r="D128" s="241"/>
      <c r="E128" s="241"/>
      <c r="F128" s="262" t="s">
        <v>487</v>
      </c>
      <c r="G128" s="241"/>
      <c r="H128" s="241" t="s">
        <v>539</v>
      </c>
      <c r="I128" s="241" t="s">
        <v>489</v>
      </c>
      <c r="J128" s="241" t="s">
        <v>538</v>
      </c>
      <c r="K128" s="287"/>
    </row>
    <row r="129" spans="2:11" s="1" customFormat="1" ht="15" customHeight="1">
      <c r="B129" s="284"/>
      <c r="C129" s="241" t="s">
        <v>498</v>
      </c>
      <c r="D129" s="241"/>
      <c r="E129" s="241"/>
      <c r="F129" s="262" t="s">
        <v>493</v>
      </c>
      <c r="G129" s="241"/>
      <c r="H129" s="241" t="s">
        <v>499</v>
      </c>
      <c r="I129" s="241" t="s">
        <v>489</v>
      </c>
      <c r="J129" s="241">
        <v>15</v>
      </c>
      <c r="K129" s="287"/>
    </row>
    <row r="130" spans="2:11" s="1" customFormat="1" ht="15" customHeight="1">
      <c r="B130" s="284"/>
      <c r="C130" s="265" t="s">
        <v>500</v>
      </c>
      <c r="D130" s="265"/>
      <c r="E130" s="265"/>
      <c r="F130" s="266" t="s">
        <v>493</v>
      </c>
      <c r="G130" s="265"/>
      <c r="H130" s="265" t="s">
        <v>501</v>
      </c>
      <c r="I130" s="265" t="s">
        <v>489</v>
      </c>
      <c r="J130" s="265">
        <v>15</v>
      </c>
      <c r="K130" s="287"/>
    </row>
    <row r="131" spans="2:11" s="1" customFormat="1" ht="15" customHeight="1">
      <c r="B131" s="284"/>
      <c r="C131" s="265" t="s">
        <v>502</v>
      </c>
      <c r="D131" s="265"/>
      <c r="E131" s="265"/>
      <c r="F131" s="266" t="s">
        <v>493</v>
      </c>
      <c r="G131" s="265"/>
      <c r="H131" s="265" t="s">
        <v>503</v>
      </c>
      <c r="I131" s="265" t="s">
        <v>489</v>
      </c>
      <c r="J131" s="265">
        <v>20</v>
      </c>
      <c r="K131" s="287"/>
    </row>
    <row r="132" spans="2:11" s="1" customFormat="1" ht="15" customHeight="1">
      <c r="B132" s="284"/>
      <c r="C132" s="265" t="s">
        <v>504</v>
      </c>
      <c r="D132" s="265"/>
      <c r="E132" s="265"/>
      <c r="F132" s="266" t="s">
        <v>493</v>
      </c>
      <c r="G132" s="265"/>
      <c r="H132" s="265" t="s">
        <v>505</v>
      </c>
      <c r="I132" s="265" t="s">
        <v>489</v>
      </c>
      <c r="J132" s="265">
        <v>20</v>
      </c>
      <c r="K132" s="287"/>
    </row>
    <row r="133" spans="2:11" s="1" customFormat="1" ht="15" customHeight="1">
      <c r="B133" s="284"/>
      <c r="C133" s="241" t="s">
        <v>492</v>
      </c>
      <c r="D133" s="241"/>
      <c r="E133" s="241"/>
      <c r="F133" s="262" t="s">
        <v>493</v>
      </c>
      <c r="G133" s="241"/>
      <c r="H133" s="241" t="s">
        <v>527</v>
      </c>
      <c r="I133" s="241" t="s">
        <v>489</v>
      </c>
      <c r="J133" s="241">
        <v>50</v>
      </c>
      <c r="K133" s="287"/>
    </row>
    <row r="134" spans="2:11" s="1" customFormat="1" ht="15" customHeight="1">
      <c r="B134" s="284"/>
      <c r="C134" s="241" t="s">
        <v>506</v>
      </c>
      <c r="D134" s="241"/>
      <c r="E134" s="241"/>
      <c r="F134" s="262" t="s">
        <v>493</v>
      </c>
      <c r="G134" s="241"/>
      <c r="H134" s="241" t="s">
        <v>527</v>
      </c>
      <c r="I134" s="241" t="s">
        <v>489</v>
      </c>
      <c r="J134" s="241">
        <v>50</v>
      </c>
      <c r="K134" s="287"/>
    </row>
    <row r="135" spans="2:11" s="1" customFormat="1" ht="15" customHeight="1">
      <c r="B135" s="284"/>
      <c r="C135" s="241" t="s">
        <v>512</v>
      </c>
      <c r="D135" s="241"/>
      <c r="E135" s="241"/>
      <c r="F135" s="262" t="s">
        <v>493</v>
      </c>
      <c r="G135" s="241"/>
      <c r="H135" s="241" t="s">
        <v>527</v>
      </c>
      <c r="I135" s="241" t="s">
        <v>489</v>
      </c>
      <c r="J135" s="241">
        <v>50</v>
      </c>
      <c r="K135" s="287"/>
    </row>
    <row r="136" spans="2:11" s="1" customFormat="1" ht="15" customHeight="1">
      <c r="B136" s="284"/>
      <c r="C136" s="241" t="s">
        <v>514</v>
      </c>
      <c r="D136" s="241"/>
      <c r="E136" s="241"/>
      <c r="F136" s="262" t="s">
        <v>493</v>
      </c>
      <c r="G136" s="241"/>
      <c r="H136" s="241" t="s">
        <v>527</v>
      </c>
      <c r="I136" s="241" t="s">
        <v>489</v>
      </c>
      <c r="J136" s="241">
        <v>50</v>
      </c>
      <c r="K136" s="287"/>
    </row>
    <row r="137" spans="2:11" s="1" customFormat="1" ht="15" customHeight="1">
      <c r="B137" s="284"/>
      <c r="C137" s="241" t="s">
        <v>515</v>
      </c>
      <c r="D137" s="241"/>
      <c r="E137" s="241"/>
      <c r="F137" s="262" t="s">
        <v>493</v>
      </c>
      <c r="G137" s="241"/>
      <c r="H137" s="241" t="s">
        <v>540</v>
      </c>
      <c r="I137" s="241" t="s">
        <v>489</v>
      </c>
      <c r="J137" s="241">
        <v>255</v>
      </c>
      <c r="K137" s="287"/>
    </row>
    <row r="138" spans="2:11" s="1" customFormat="1" ht="15" customHeight="1">
      <c r="B138" s="284"/>
      <c r="C138" s="241" t="s">
        <v>517</v>
      </c>
      <c r="D138" s="241"/>
      <c r="E138" s="241"/>
      <c r="F138" s="262" t="s">
        <v>487</v>
      </c>
      <c r="G138" s="241"/>
      <c r="H138" s="241" t="s">
        <v>541</v>
      </c>
      <c r="I138" s="241" t="s">
        <v>519</v>
      </c>
      <c r="J138" s="241"/>
      <c r="K138" s="287"/>
    </row>
    <row r="139" spans="2:11" s="1" customFormat="1" ht="15" customHeight="1">
      <c r="B139" s="284"/>
      <c r="C139" s="241" t="s">
        <v>520</v>
      </c>
      <c r="D139" s="241"/>
      <c r="E139" s="241"/>
      <c r="F139" s="262" t="s">
        <v>487</v>
      </c>
      <c r="G139" s="241"/>
      <c r="H139" s="241" t="s">
        <v>542</v>
      </c>
      <c r="I139" s="241" t="s">
        <v>522</v>
      </c>
      <c r="J139" s="241"/>
      <c r="K139" s="287"/>
    </row>
    <row r="140" spans="2:11" s="1" customFormat="1" ht="15" customHeight="1">
      <c r="B140" s="284"/>
      <c r="C140" s="241" t="s">
        <v>523</v>
      </c>
      <c r="D140" s="241"/>
      <c r="E140" s="241"/>
      <c r="F140" s="262" t="s">
        <v>487</v>
      </c>
      <c r="G140" s="241"/>
      <c r="H140" s="241" t="s">
        <v>523</v>
      </c>
      <c r="I140" s="241" t="s">
        <v>522</v>
      </c>
      <c r="J140" s="241"/>
      <c r="K140" s="287"/>
    </row>
    <row r="141" spans="2:11" s="1" customFormat="1" ht="15" customHeight="1">
      <c r="B141" s="284"/>
      <c r="C141" s="241" t="s">
        <v>43</v>
      </c>
      <c r="D141" s="241"/>
      <c r="E141" s="241"/>
      <c r="F141" s="262" t="s">
        <v>487</v>
      </c>
      <c r="G141" s="241"/>
      <c r="H141" s="241" t="s">
        <v>543</v>
      </c>
      <c r="I141" s="241" t="s">
        <v>522</v>
      </c>
      <c r="J141" s="241"/>
      <c r="K141" s="287"/>
    </row>
    <row r="142" spans="2:11" s="1" customFormat="1" ht="15" customHeight="1">
      <c r="B142" s="284"/>
      <c r="C142" s="241" t="s">
        <v>544</v>
      </c>
      <c r="D142" s="241"/>
      <c r="E142" s="241"/>
      <c r="F142" s="262" t="s">
        <v>487</v>
      </c>
      <c r="G142" s="241"/>
      <c r="H142" s="241" t="s">
        <v>545</v>
      </c>
      <c r="I142" s="241" t="s">
        <v>522</v>
      </c>
      <c r="J142" s="241"/>
      <c r="K142" s="287"/>
    </row>
    <row r="143" spans="2:11" s="1" customFormat="1" ht="15" customHeight="1">
      <c r="B143" s="288"/>
      <c r="C143" s="289"/>
      <c r="D143" s="289"/>
      <c r="E143" s="289"/>
      <c r="F143" s="289"/>
      <c r="G143" s="289"/>
      <c r="H143" s="289"/>
      <c r="I143" s="289"/>
      <c r="J143" s="289"/>
      <c r="K143" s="290"/>
    </row>
    <row r="144" spans="2:11" s="1" customFormat="1" ht="18.75" customHeight="1">
      <c r="B144" s="275"/>
      <c r="C144" s="275"/>
      <c r="D144" s="275"/>
      <c r="E144" s="275"/>
      <c r="F144" s="276"/>
      <c r="G144" s="275"/>
      <c r="H144" s="275"/>
      <c r="I144" s="275"/>
      <c r="J144" s="275"/>
      <c r="K144" s="275"/>
    </row>
    <row r="145" spans="2:11" s="1" customFormat="1" ht="18.75" customHeight="1">
      <c r="B145" s="248"/>
      <c r="C145" s="248"/>
      <c r="D145" s="248"/>
      <c r="E145" s="248"/>
      <c r="F145" s="248"/>
      <c r="G145" s="248"/>
      <c r="H145" s="248"/>
      <c r="I145" s="248"/>
      <c r="J145" s="248"/>
      <c r="K145" s="248"/>
    </row>
    <row r="146" spans="2:11" s="1" customFormat="1" ht="7.5" customHeight="1">
      <c r="B146" s="249"/>
      <c r="C146" s="250"/>
      <c r="D146" s="250"/>
      <c r="E146" s="250"/>
      <c r="F146" s="250"/>
      <c r="G146" s="250"/>
      <c r="H146" s="250"/>
      <c r="I146" s="250"/>
      <c r="J146" s="250"/>
      <c r="K146" s="251"/>
    </row>
    <row r="147" spans="2:11" s="1" customFormat="1" ht="45" customHeight="1">
      <c r="B147" s="252"/>
      <c r="C147" s="360" t="s">
        <v>546</v>
      </c>
      <c r="D147" s="360"/>
      <c r="E147" s="360"/>
      <c r="F147" s="360"/>
      <c r="G147" s="360"/>
      <c r="H147" s="360"/>
      <c r="I147" s="360"/>
      <c r="J147" s="360"/>
      <c r="K147" s="253"/>
    </row>
    <row r="148" spans="2:11" s="1" customFormat="1" ht="17.25" customHeight="1">
      <c r="B148" s="252"/>
      <c r="C148" s="254" t="s">
        <v>481</v>
      </c>
      <c r="D148" s="254"/>
      <c r="E148" s="254"/>
      <c r="F148" s="254" t="s">
        <v>482</v>
      </c>
      <c r="G148" s="255"/>
      <c r="H148" s="254" t="s">
        <v>59</v>
      </c>
      <c r="I148" s="254" t="s">
        <v>62</v>
      </c>
      <c r="J148" s="254" t="s">
        <v>483</v>
      </c>
      <c r="K148" s="253"/>
    </row>
    <row r="149" spans="2:11" s="1" customFormat="1" ht="17.25" customHeight="1">
      <c r="B149" s="252"/>
      <c r="C149" s="256" t="s">
        <v>484</v>
      </c>
      <c r="D149" s="256"/>
      <c r="E149" s="256"/>
      <c r="F149" s="257" t="s">
        <v>485</v>
      </c>
      <c r="G149" s="258"/>
      <c r="H149" s="256"/>
      <c r="I149" s="256"/>
      <c r="J149" s="256" t="s">
        <v>486</v>
      </c>
      <c r="K149" s="253"/>
    </row>
    <row r="150" spans="2:11" s="1" customFormat="1" ht="5.25" customHeight="1">
      <c r="B150" s="264"/>
      <c r="C150" s="259"/>
      <c r="D150" s="259"/>
      <c r="E150" s="259"/>
      <c r="F150" s="259"/>
      <c r="G150" s="260"/>
      <c r="H150" s="259"/>
      <c r="I150" s="259"/>
      <c r="J150" s="259"/>
      <c r="K150" s="287"/>
    </row>
    <row r="151" spans="2:11" s="1" customFormat="1" ht="15" customHeight="1">
      <c r="B151" s="264"/>
      <c r="C151" s="291" t="s">
        <v>490</v>
      </c>
      <c r="D151" s="241"/>
      <c r="E151" s="241"/>
      <c r="F151" s="292" t="s">
        <v>487</v>
      </c>
      <c r="G151" s="241"/>
      <c r="H151" s="291" t="s">
        <v>527</v>
      </c>
      <c r="I151" s="291" t="s">
        <v>489</v>
      </c>
      <c r="J151" s="291">
        <v>120</v>
      </c>
      <c r="K151" s="287"/>
    </row>
    <row r="152" spans="2:11" s="1" customFormat="1" ht="15" customHeight="1">
      <c r="B152" s="264"/>
      <c r="C152" s="291" t="s">
        <v>536</v>
      </c>
      <c r="D152" s="241"/>
      <c r="E152" s="241"/>
      <c r="F152" s="292" t="s">
        <v>487</v>
      </c>
      <c r="G152" s="241"/>
      <c r="H152" s="291" t="s">
        <v>547</v>
      </c>
      <c r="I152" s="291" t="s">
        <v>489</v>
      </c>
      <c r="J152" s="291" t="s">
        <v>538</v>
      </c>
      <c r="K152" s="287"/>
    </row>
    <row r="153" spans="2:11" s="1" customFormat="1" ht="15" customHeight="1">
      <c r="B153" s="264"/>
      <c r="C153" s="291" t="s">
        <v>435</v>
      </c>
      <c r="D153" s="241"/>
      <c r="E153" s="241"/>
      <c r="F153" s="292" t="s">
        <v>487</v>
      </c>
      <c r="G153" s="241"/>
      <c r="H153" s="291" t="s">
        <v>548</v>
      </c>
      <c r="I153" s="291" t="s">
        <v>489</v>
      </c>
      <c r="J153" s="291" t="s">
        <v>538</v>
      </c>
      <c r="K153" s="287"/>
    </row>
    <row r="154" spans="2:11" s="1" customFormat="1" ht="15" customHeight="1">
      <c r="B154" s="264"/>
      <c r="C154" s="291" t="s">
        <v>492</v>
      </c>
      <c r="D154" s="241"/>
      <c r="E154" s="241"/>
      <c r="F154" s="292" t="s">
        <v>493</v>
      </c>
      <c r="G154" s="241"/>
      <c r="H154" s="291" t="s">
        <v>527</v>
      </c>
      <c r="I154" s="291" t="s">
        <v>489</v>
      </c>
      <c r="J154" s="291">
        <v>50</v>
      </c>
      <c r="K154" s="287"/>
    </row>
    <row r="155" spans="2:11" s="1" customFormat="1" ht="15" customHeight="1">
      <c r="B155" s="264"/>
      <c r="C155" s="291" t="s">
        <v>495</v>
      </c>
      <c r="D155" s="241"/>
      <c r="E155" s="241"/>
      <c r="F155" s="292" t="s">
        <v>487</v>
      </c>
      <c r="G155" s="241"/>
      <c r="H155" s="291" t="s">
        <v>527</v>
      </c>
      <c r="I155" s="291" t="s">
        <v>497</v>
      </c>
      <c r="J155" s="291"/>
      <c r="K155" s="287"/>
    </row>
    <row r="156" spans="2:11" s="1" customFormat="1" ht="15" customHeight="1">
      <c r="B156" s="264"/>
      <c r="C156" s="291" t="s">
        <v>506</v>
      </c>
      <c r="D156" s="241"/>
      <c r="E156" s="241"/>
      <c r="F156" s="292" t="s">
        <v>493</v>
      </c>
      <c r="G156" s="241"/>
      <c r="H156" s="291" t="s">
        <v>527</v>
      </c>
      <c r="I156" s="291" t="s">
        <v>489</v>
      </c>
      <c r="J156" s="291">
        <v>50</v>
      </c>
      <c r="K156" s="287"/>
    </row>
    <row r="157" spans="2:11" s="1" customFormat="1" ht="15" customHeight="1">
      <c r="B157" s="264"/>
      <c r="C157" s="291" t="s">
        <v>514</v>
      </c>
      <c r="D157" s="241"/>
      <c r="E157" s="241"/>
      <c r="F157" s="292" t="s">
        <v>493</v>
      </c>
      <c r="G157" s="241"/>
      <c r="H157" s="291" t="s">
        <v>527</v>
      </c>
      <c r="I157" s="291" t="s">
        <v>489</v>
      </c>
      <c r="J157" s="291">
        <v>50</v>
      </c>
      <c r="K157" s="287"/>
    </row>
    <row r="158" spans="2:11" s="1" customFormat="1" ht="15" customHeight="1">
      <c r="B158" s="264"/>
      <c r="C158" s="291" t="s">
        <v>512</v>
      </c>
      <c r="D158" s="241"/>
      <c r="E158" s="241"/>
      <c r="F158" s="292" t="s">
        <v>493</v>
      </c>
      <c r="G158" s="241"/>
      <c r="H158" s="291" t="s">
        <v>527</v>
      </c>
      <c r="I158" s="291" t="s">
        <v>489</v>
      </c>
      <c r="J158" s="291">
        <v>50</v>
      </c>
      <c r="K158" s="287"/>
    </row>
    <row r="159" spans="2:11" s="1" customFormat="1" ht="15" customHeight="1">
      <c r="B159" s="264"/>
      <c r="C159" s="291" t="s">
        <v>102</v>
      </c>
      <c r="D159" s="241"/>
      <c r="E159" s="241"/>
      <c r="F159" s="292" t="s">
        <v>487</v>
      </c>
      <c r="G159" s="241"/>
      <c r="H159" s="291" t="s">
        <v>549</v>
      </c>
      <c r="I159" s="291" t="s">
        <v>489</v>
      </c>
      <c r="J159" s="291" t="s">
        <v>550</v>
      </c>
      <c r="K159" s="287"/>
    </row>
    <row r="160" spans="2:11" s="1" customFormat="1" ht="15" customHeight="1">
      <c r="B160" s="264"/>
      <c r="C160" s="291" t="s">
        <v>551</v>
      </c>
      <c r="D160" s="241"/>
      <c r="E160" s="241"/>
      <c r="F160" s="292" t="s">
        <v>487</v>
      </c>
      <c r="G160" s="241"/>
      <c r="H160" s="291" t="s">
        <v>552</v>
      </c>
      <c r="I160" s="291" t="s">
        <v>522</v>
      </c>
      <c r="J160" s="291"/>
      <c r="K160" s="287"/>
    </row>
    <row r="161" spans="2:11" s="1" customFormat="1" ht="15" customHeight="1">
      <c r="B161" s="293"/>
      <c r="C161" s="273"/>
      <c r="D161" s="273"/>
      <c r="E161" s="273"/>
      <c r="F161" s="273"/>
      <c r="G161" s="273"/>
      <c r="H161" s="273"/>
      <c r="I161" s="273"/>
      <c r="J161" s="273"/>
      <c r="K161" s="294"/>
    </row>
    <row r="162" spans="2:11" s="1" customFormat="1" ht="18.75" customHeight="1">
      <c r="B162" s="275"/>
      <c r="C162" s="285"/>
      <c r="D162" s="285"/>
      <c r="E162" s="285"/>
      <c r="F162" s="295"/>
      <c r="G162" s="285"/>
      <c r="H162" s="285"/>
      <c r="I162" s="285"/>
      <c r="J162" s="285"/>
      <c r="K162" s="275"/>
    </row>
    <row r="163" spans="2:11" s="1" customFormat="1" ht="18.75" customHeight="1">
      <c r="B163" s="248"/>
      <c r="C163" s="248"/>
      <c r="D163" s="248"/>
      <c r="E163" s="248"/>
      <c r="F163" s="248"/>
      <c r="G163" s="248"/>
      <c r="H163" s="248"/>
      <c r="I163" s="248"/>
      <c r="J163" s="248"/>
      <c r="K163" s="248"/>
    </row>
    <row r="164" spans="2:11" s="1" customFormat="1" ht="7.5" customHeight="1">
      <c r="B164" s="230"/>
      <c r="C164" s="231"/>
      <c r="D164" s="231"/>
      <c r="E164" s="231"/>
      <c r="F164" s="231"/>
      <c r="G164" s="231"/>
      <c r="H164" s="231"/>
      <c r="I164" s="231"/>
      <c r="J164" s="231"/>
      <c r="K164" s="232"/>
    </row>
    <row r="165" spans="2:11" s="1" customFormat="1" ht="45" customHeight="1">
      <c r="B165" s="233"/>
      <c r="C165" s="361" t="s">
        <v>553</v>
      </c>
      <c r="D165" s="361"/>
      <c r="E165" s="361"/>
      <c r="F165" s="361"/>
      <c r="G165" s="361"/>
      <c r="H165" s="361"/>
      <c r="I165" s="361"/>
      <c r="J165" s="361"/>
      <c r="K165" s="234"/>
    </row>
    <row r="166" spans="2:11" s="1" customFormat="1" ht="17.25" customHeight="1">
      <c r="B166" s="233"/>
      <c r="C166" s="254" t="s">
        <v>481</v>
      </c>
      <c r="D166" s="254"/>
      <c r="E166" s="254"/>
      <c r="F166" s="254" t="s">
        <v>482</v>
      </c>
      <c r="G166" s="296"/>
      <c r="H166" s="297" t="s">
        <v>59</v>
      </c>
      <c r="I166" s="297" t="s">
        <v>62</v>
      </c>
      <c r="J166" s="254" t="s">
        <v>483</v>
      </c>
      <c r="K166" s="234"/>
    </row>
    <row r="167" spans="2:11" s="1" customFormat="1" ht="17.25" customHeight="1">
      <c r="B167" s="235"/>
      <c r="C167" s="256" t="s">
        <v>484</v>
      </c>
      <c r="D167" s="256"/>
      <c r="E167" s="256"/>
      <c r="F167" s="257" t="s">
        <v>485</v>
      </c>
      <c r="G167" s="298"/>
      <c r="H167" s="299"/>
      <c r="I167" s="299"/>
      <c r="J167" s="256" t="s">
        <v>486</v>
      </c>
      <c r="K167" s="236"/>
    </row>
    <row r="168" spans="2:11" s="1" customFormat="1" ht="5.25" customHeight="1">
      <c r="B168" s="264"/>
      <c r="C168" s="259"/>
      <c r="D168" s="259"/>
      <c r="E168" s="259"/>
      <c r="F168" s="259"/>
      <c r="G168" s="260"/>
      <c r="H168" s="259"/>
      <c r="I168" s="259"/>
      <c r="J168" s="259"/>
      <c r="K168" s="287"/>
    </row>
    <row r="169" spans="2:11" s="1" customFormat="1" ht="15" customHeight="1">
      <c r="B169" s="264"/>
      <c r="C169" s="241" t="s">
        <v>490</v>
      </c>
      <c r="D169" s="241"/>
      <c r="E169" s="241"/>
      <c r="F169" s="262" t="s">
        <v>487</v>
      </c>
      <c r="G169" s="241"/>
      <c r="H169" s="241" t="s">
        <v>527</v>
      </c>
      <c r="I169" s="241" t="s">
        <v>489</v>
      </c>
      <c r="J169" s="241">
        <v>120</v>
      </c>
      <c r="K169" s="287"/>
    </row>
    <row r="170" spans="2:11" s="1" customFormat="1" ht="15" customHeight="1">
      <c r="B170" s="264"/>
      <c r="C170" s="241" t="s">
        <v>536</v>
      </c>
      <c r="D170" s="241"/>
      <c r="E170" s="241"/>
      <c r="F170" s="262" t="s">
        <v>487</v>
      </c>
      <c r="G170" s="241"/>
      <c r="H170" s="241" t="s">
        <v>537</v>
      </c>
      <c r="I170" s="241" t="s">
        <v>489</v>
      </c>
      <c r="J170" s="241" t="s">
        <v>538</v>
      </c>
      <c r="K170" s="287"/>
    </row>
    <row r="171" spans="2:11" s="1" customFormat="1" ht="15" customHeight="1">
      <c r="B171" s="264"/>
      <c r="C171" s="241" t="s">
        <v>435</v>
      </c>
      <c r="D171" s="241"/>
      <c r="E171" s="241"/>
      <c r="F171" s="262" t="s">
        <v>487</v>
      </c>
      <c r="G171" s="241"/>
      <c r="H171" s="241" t="s">
        <v>554</v>
      </c>
      <c r="I171" s="241" t="s">
        <v>489</v>
      </c>
      <c r="J171" s="241" t="s">
        <v>538</v>
      </c>
      <c r="K171" s="287"/>
    </row>
    <row r="172" spans="2:11" s="1" customFormat="1" ht="15" customHeight="1">
      <c r="B172" s="264"/>
      <c r="C172" s="241" t="s">
        <v>492</v>
      </c>
      <c r="D172" s="241"/>
      <c r="E172" s="241"/>
      <c r="F172" s="262" t="s">
        <v>493</v>
      </c>
      <c r="G172" s="241"/>
      <c r="H172" s="241" t="s">
        <v>554</v>
      </c>
      <c r="I172" s="241" t="s">
        <v>489</v>
      </c>
      <c r="J172" s="241">
        <v>50</v>
      </c>
      <c r="K172" s="287"/>
    </row>
    <row r="173" spans="2:11" s="1" customFormat="1" ht="15" customHeight="1">
      <c r="B173" s="264"/>
      <c r="C173" s="241" t="s">
        <v>495</v>
      </c>
      <c r="D173" s="241"/>
      <c r="E173" s="241"/>
      <c r="F173" s="262" t="s">
        <v>487</v>
      </c>
      <c r="G173" s="241"/>
      <c r="H173" s="241" t="s">
        <v>554</v>
      </c>
      <c r="I173" s="241" t="s">
        <v>497</v>
      </c>
      <c r="J173" s="241"/>
      <c r="K173" s="287"/>
    </row>
    <row r="174" spans="2:11" s="1" customFormat="1" ht="15" customHeight="1">
      <c r="B174" s="264"/>
      <c r="C174" s="241" t="s">
        <v>506</v>
      </c>
      <c r="D174" s="241"/>
      <c r="E174" s="241"/>
      <c r="F174" s="262" t="s">
        <v>493</v>
      </c>
      <c r="G174" s="241"/>
      <c r="H174" s="241" t="s">
        <v>554</v>
      </c>
      <c r="I174" s="241" t="s">
        <v>489</v>
      </c>
      <c r="J174" s="241">
        <v>50</v>
      </c>
      <c r="K174" s="287"/>
    </row>
    <row r="175" spans="2:11" s="1" customFormat="1" ht="15" customHeight="1">
      <c r="B175" s="264"/>
      <c r="C175" s="241" t="s">
        <v>514</v>
      </c>
      <c r="D175" s="241"/>
      <c r="E175" s="241"/>
      <c r="F175" s="262" t="s">
        <v>493</v>
      </c>
      <c r="G175" s="241"/>
      <c r="H175" s="241" t="s">
        <v>554</v>
      </c>
      <c r="I175" s="241" t="s">
        <v>489</v>
      </c>
      <c r="J175" s="241">
        <v>50</v>
      </c>
      <c r="K175" s="287"/>
    </row>
    <row r="176" spans="2:11" s="1" customFormat="1" ht="15" customHeight="1">
      <c r="B176" s="264"/>
      <c r="C176" s="241" t="s">
        <v>512</v>
      </c>
      <c r="D176" s="241"/>
      <c r="E176" s="241"/>
      <c r="F176" s="262" t="s">
        <v>493</v>
      </c>
      <c r="G176" s="241"/>
      <c r="H176" s="241" t="s">
        <v>554</v>
      </c>
      <c r="I176" s="241" t="s">
        <v>489</v>
      </c>
      <c r="J176" s="241">
        <v>50</v>
      </c>
      <c r="K176" s="287"/>
    </row>
    <row r="177" spans="2:11" s="1" customFormat="1" ht="15" customHeight="1">
      <c r="B177" s="264"/>
      <c r="C177" s="241" t="s">
        <v>117</v>
      </c>
      <c r="D177" s="241"/>
      <c r="E177" s="241"/>
      <c r="F177" s="262" t="s">
        <v>487</v>
      </c>
      <c r="G177" s="241"/>
      <c r="H177" s="241" t="s">
        <v>555</v>
      </c>
      <c r="I177" s="241" t="s">
        <v>556</v>
      </c>
      <c r="J177" s="241"/>
      <c r="K177" s="287"/>
    </row>
    <row r="178" spans="2:11" s="1" customFormat="1" ht="15" customHeight="1">
      <c r="B178" s="264"/>
      <c r="C178" s="241" t="s">
        <v>62</v>
      </c>
      <c r="D178" s="241"/>
      <c r="E178" s="241"/>
      <c r="F178" s="262" t="s">
        <v>487</v>
      </c>
      <c r="G178" s="241"/>
      <c r="H178" s="241" t="s">
        <v>557</v>
      </c>
      <c r="I178" s="241" t="s">
        <v>558</v>
      </c>
      <c r="J178" s="241">
        <v>1</v>
      </c>
      <c r="K178" s="287"/>
    </row>
    <row r="179" spans="2:11" s="1" customFormat="1" ht="15" customHeight="1">
      <c r="B179" s="264"/>
      <c r="C179" s="241" t="s">
        <v>58</v>
      </c>
      <c r="D179" s="241"/>
      <c r="E179" s="241"/>
      <c r="F179" s="262" t="s">
        <v>487</v>
      </c>
      <c r="G179" s="241"/>
      <c r="H179" s="241" t="s">
        <v>559</v>
      </c>
      <c r="I179" s="241" t="s">
        <v>489</v>
      </c>
      <c r="J179" s="241">
        <v>20</v>
      </c>
      <c r="K179" s="287"/>
    </row>
    <row r="180" spans="2:11" s="1" customFormat="1" ht="15" customHeight="1">
      <c r="B180" s="264"/>
      <c r="C180" s="241" t="s">
        <v>59</v>
      </c>
      <c r="D180" s="241"/>
      <c r="E180" s="241"/>
      <c r="F180" s="262" t="s">
        <v>487</v>
      </c>
      <c r="G180" s="241"/>
      <c r="H180" s="241" t="s">
        <v>560</v>
      </c>
      <c r="I180" s="241" t="s">
        <v>489</v>
      </c>
      <c r="J180" s="241">
        <v>255</v>
      </c>
      <c r="K180" s="287"/>
    </row>
    <row r="181" spans="2:11" s="1" customFormat="1" ht="15" customHeight="1">
      <c r="B181" s="264"/>
      <c r="C181" s="241" t="s">
        <v>118</v>
      </c>
      <c r="D181" s="241"/>
      <c r="E181" s="241"/>
      <c r="F181" s="262" t="s">
        <v>487</v>
      </c>
      <c r="G181" s="241"/>
      <c r="H181" s="241" t="s">
        <v>451</v>
      </c>
      <c r="I181" s="241" t="s">
        <v>489</v>
      </c>
      <c r="J181" s="241">
        <v>10</v>
      </c>
      <c r="K181" s="287"/>
    </row>
    <row r="182" spans="2:11" s="1" customFormat="1" ht="15" customHeight="1">
      <c r="B182" s="264"/>
      <c r="C182" s="241" t="s">
        <v>119</v>
      </c>
      <c r="D182" s="241"/>
      <c r="E182" s="241"/>
      <c r="F182" s="262" t="s">
        <v>487</v>
      </c>
      <c r="G182" s="241"/>
      <c r="H182" s="241" t="s">
        <v>561</v>
      </c>
      <c r="I182" s="241" t="s">
        <v>522</v>
      </c>
      <c r="J182" s="241"/>
      <c r="K182" s="287"/>
    </row>
    <row r="183" spans="2:11" s="1" customFormat="1" ht="15" customHeight="1">
      <c r="B183" s="264"/>
      <c r="C183" s="241" t="s">
        <v>562</v>
      </c>
      <c r="D183" s="241"/>
      <c r="E183" s="241"/>
      <c r="F183" s="262" t="s">
        <v>487</v>
      </c>
      <c r="G183" s="241"/>
      <c r="H183" s="241" t="s">
        <v>563</v>
      </c>
      <c r="I183" s="241" t="s">
        <v>522</v>
      </c>
      <c r="J183" s="241"/>
      <c r="K183" s="287"/>
    </row>
    <row r="184" spans="2:11" s="1" customFormat="1" ht="15" customHeight="1">
      <c r="B184" s="264"/>
      <c r="C184" s="241" t="s">
        <v>551</v>
      </c>
      <c r="D184" s="241"/>
      <c r="E184" s="241"/>
      <c r="F184" s="262" t="s">
        <v>487</v>
      </c>
      <c r="G184" s="241"/>
      <c r="H184" s="241" t="s">
        <v>564</v>
      </c>
      <c r="I184" s="241" t="s">
        <v>522</v>
      </c>
      <c r="J184" s="241"/>
      <c r="K184" s="287"/>
    </row>
    <row r="185" spans="2:11" s="1" customFormat="1" ht="15" customHeight="1">
      <c r="B185" s="264"/>
      <c r="C185" s="241" t="s">
        <v>121</v>
      </c>
      <c r="D185" s="241"/>
      <c r="E185" s="241"/>
      <c r="F185" s="262" t="s">
        <v>493</v>
      </c>
      <c r="G185" s="241"/>
      <c r="H185" s="241" t="s">
        <v>565</v>
      </c>
      <c r="I185" s="241" t="s">
        <v>489</v>
      </c>
      <c r="J185" s="241">
        <v>50</v>
      </c>
      <c r="K185" s="287"/>
    </row>
    <row r="186" spans="2:11" s="1" customFormat="1" ht="15" customHeight="1">
      <c r="B186" s="264"/>
      <c r="C186" s="241" t="s">
        <v>566</v>
      </c>
      <c r="D186" s="241"/>
      <c r="E186" s="241"/>
      <c r="F186" s="262" t="s">
        <v>493</v>
      </c>
      <c r="G186" s="241"/>
      <c r="H186" s="241" t="s">
        <v>567</v>
      </c>
      <c r="I186" s="241" t="s">
        <v>568</v>
      </c>
      <c r="J186" s="241"/>
      <c r="K186" s="287"/>
    </row>
    <row r="187" spans="2:11" s="1" customFormat="1" ht="15" customHeight="1">
      <c r="B187" s="264"/>
      <c r="C187" s="241" t="s">
        <v>569</v>
      </c>
      <c r="D187" s="241"/>
      <c r="E187" s="241"/>
      <c r="F187" s="262" t="s">
        <v>493</v>
      </c>
      <c r="G187" s="241"/>
      <c r="H187" s="241" t="s">
        <v>570</v>
      </c>
      <c r="I187" s="241" t="s">
        <v>568</v>
      </c>
      <c r="J187" s="241"/>
      <c r="K187" s="287"/>
    </row>
    <row r="188" spans="2:11" s="1" customFormat="1" ht="15" customHeight="1">
      <c r="B188" s="264"/>
      <c r="C188" s="241" t="s">
        <v>571</v>
      </c>
      <c r="D188" s="241"/>
      <c r="E188" s="241"/>
      <c r="F188" s="262" t="s">
        <v>493</v>
      </c>
      <c r="G188" s="241"/>
      <c r="H188" s="241" t="s">
        <v>572</v>
      </c>
      <c r="I188" s="241" t="s">
        <v>568</v>
      </c>
      <c r="J188" s="241"/>
      <c r="K188" s="287"/>
    </row>
    <row r="189" spans="2:11" s="1" customFormat="1" ht="15" customHeight="1">
      <c r="B189" s="264"/>
      <c r="C189" s="300" t="s">
        <v>573</v>
      </c>
      <c r="D189" s="241"/>
      <c r="E189" s="241"/>
      <c r="F189" s="262" t="s">
        <v>493</v>
      </c>
      <c r="G189" s="241"/>
      <c r="H189" s="241" t="s">
        <v>574</v>
      </c>
      <c r="I189" s="241" t="s">
        <v>575</v>
      </c>
      <c r="J189" s="301" t="s">
        <v>576</v>
      </c>
      <c r="K189" s="287"/>
    </row>
    <row r="190" spans="2:11" s="1" customFormat="1" ht="15" customHeight="1">
      <c r="B190" s="264"/>
      <c r="C190" s="300" t="s">
        <v>47</v>
      </c>
      <c r="D190" s="241"/>
      <c r="E190" s="241"/>
      <c r="F190" s="262" t="s">
        <v>487</v>
      </c>
      <c r="G190" s="241"/>
      <c r="H190" s="238" t="s">
        <v>577</v>
      </c>
      <c r="I190" s="241" t="s">
        <v>578</v>
      </c>
      <c r="J190" s="241"/>
      <c r="K190" s="287"/>
    </row>
    <row r="191" spans="2:11" s="1" customFormat="1" ht="15" customHeight="1">
      <c r="B191" s="264"/>
      <c r="C191" s="300" t="s">
        <v>579</v>
      </c>
      <c r="D191" s="241"/>
      <c r="E191" s="241"/>
      <c r="F191" s="262" t="s">
        <v>487</v>
      </c>
      <c r="G191" s="241"/>
      <c r="H191" s="241" t="s">
        <v>580</v>
      </c>
      <c r="I191" s="241" t="s">
        <v>522</v>
      </c>
      <c r="J191" s="241"/>
      <c r="K191" s="287"/>
    </row>
    <row r="192" spans="2:11" s="1" customFormat="1" ht="15" customHeight="1">
      <c r="B192" s="264"/>
      <c r="C192" s="300" t="s">
        <v>581</v>
      </c>
      <c r="D192" s="241"/>
      <c r="E192" s="241"/>
      <c r="F192" s="262" t="s">
        <v>487</v>
      </c>
      <c r="G192" s="241"/>
      <c r="H192" s="241" t="s">
        <v>582</v>
      </c>
      <c r="I192" s="241" t="s">
        <v>522</v>
      </c>
      <c r="J192" s="241"/>
      <c r="K192" s="287"/>
    </row>
    <row r="193" spans="2:11" s="1" customFormat="1" ht="15" customHeight="1">
      <c r="B193" s="264"/>
      <c r="C193" s="300" t="s">
        <v>583</v>
      </c>
      <c r="D193" s="241"/>
      <c r="E193" s="241"/>
      <c r="F193" s="262" t="s">
        <v>493</v>
      </c>
      <c r="G193" s="241"/>
      <c r="H193" s="241" t="s">
        <v>584</v>
      </c>
      <c r="I193" s="241" t="s">
        <v>522</v>
      </c>
      <c r="J193" s="241"/>
      <c r="K193" s="287"/>
    </row>
    <row r="194" spans="2:11" s="1" customFormat="1" ht="15" customHeight="1">
      <c r="B194" s="293"/>
      <c r="C194" s="302"/>
      <c r="D194" s="273"/>
      <c r="E194" s="273"/>
      <c r="F194" s="273"/>
      <c r="G194" s="273"/>
      <c r="H194" s="273"/>
      <c r="I194" s="273"/>
      <c r="J194" s="273"/>
      <c r="K194" s="294"/>
    </row>
    <row r="195" spans="2:11" s="1" customFormat="1" ht="18.75" customHeight="1">
      <c r="B195" s="275"/>
      <c r="C195" s="285"/>
      <c r="D195" s="285"/>
      <c r="E195" s="285"/>
      <c r="F195" s="295"/>
      <c r="G195" s="285"/>
      <c r="H195" s="285"/>
      <c r="I195" s="285"/>
      <c r="J195" s="285"/>
      <c r="K195" s="275"/>
    </row>
    <row r="196" spans="2:11" s="1" customFormat="1" ht="18.75" customHeight="1">
      <c r="B196" s="275"/>
      <c r="C196" s="285"/>
      <c r="D196" s="285"/>
      <c r="E196" s="285"/>
      <c r="F196" s="295"/>
      <c r="G196" s="285"/>
      <c r="H196" s="285"/>
      <c r="I196" s="285"/>
      <c r="J196" s="285"/>
      <c r="K196" s="275"/>
    </row>
    <row r="197" spans="2:11" s="1" customFormat="1" ht="18.75" customHeight="1">
      <c r="B197" s="248"/>
      <c r="C197" s="248"/>
      <c r="D197" s="248"/>
      <c r="E197" s="248"/>
      <c r="F197" s="248"/>
      <c r="G197" s="248"/>
      <c r="H197" s="248"/>
      <c r="I197" s="248"/>
      <c r="J197" s="248"/>
      <c r="K197" s="248"/>
    </row>
    <row r="198" spans="2:11" s="1" customFormat="1" ht="13.5">
      <c r="B198" s="230"/>
      <c r="C198" s="231"/>
      <c r="D198" s="231"/>
      <c r="E198" s="231"/>
      <c r="F198" s="231"/>
      <c r="G198" s="231"/>
      <c r="H198" s="231"/>
      <c r="I198" s="231"/>
      <c r="J198" s="231"/>
      <c r="K198" s="232"/>
    </row>
    <row r="199" spans="2:11" s="1" customFormat="1" ht="21">
      <c r="B199" s="233"/>
      <c r="C199" s="361" t="s">
        <v>585</v>
      </c>
      <c r="D199" s="361"/>
      <c r="E199" s="361"/>
      <c r="F199" s="361"/>
      <c r="G199" s="361"/>
      <c r="H199" s="361"/>
      <c r="I199" s="361"/>
      <c r="J199" s="361"/>
      <c r="K199" s="234"/>
    </row>
    <row r="200" spans="2:11" s="1" customFormat="1" ht="25.5" customHeight="1">
      <c r="B200" s="233"/>
      <c r="C200" s="303" t="s">
        <v>586</v>
      </c>
      <c r="D200" s="303"/>
      <c r="E200" s="303"/>
      <c r="F200" s="303" t="s">
        <v>587</v>
      </c>
      <c r="G200" s="304"/>
      <c r="H200" s="362" t="s">
        <v>588</v>
      </c>
      <c r="I200" s="362"/>
      <c r="J200" s="362"/>
      <c r="K200" s="234"/>
    </row>
    <row r="201" spans="2:11" s="1" customFormat="1" ht="5.25" customHeight="1">
      <c r="B201" s="264"/>
      <c r="C201" s="259"/>
      <c r="D201" s="259"/>
      <c r="E201" s="259"/>
      <c r="F201" s="259"/>
      <c r="G201" s="285"/>
      <c r="H201" s="259"/>
      <c r="I201" s="259"/>
      <c r="J201" s="259"/>
      <c r="K201" s="287"/>
    </row>
    <row r="202" spans="2:11" s="1" customFormat="1" ht="15" customHeight="1">
      <c r="B202" s="264"/>
      <c r="C202" s="241" t="s">
        <v>578</v>
      </c>
      <c r="D202" s="241"/>
      <c r="E202" s="241"/>
      <c r="F202" s="262" t="s">
        <v>48</v>
      </c>
      <c r="G202" s="241"/>
      <c r="H202" s="363" t="s">
        <v>589</v>
      </c>
      <c r="I202" s="363"/>
      <c r="J202" s="363"/>
      <c r="K202" s="287"/>
    </row>
    <row r="203" spans="2:11" s="1" customFormat="1" ht="15" customHeight="1">
      <c r="B203" s="264"/>
      <c r="C203" s="241"/>
      <c r="D203" s="241"/>
      <c r="E203" s="241"/>
      <c r="F203" s="262" t="s">
        <v>49</v>
      </c>
      <c r="G203" s="241"/>
      <c r="H203" s="363" t="s">
        <v>590</v>
      </c>
      <c r="I203" s="363"/>
      <c r="J203" s="363"/>
      <c r="K203" s="287"/>
    </row>
    <row r="204" spans="2:11" s="1" customFormat="1" ht="15" customHeight="1">
      <c r="B204" s="264"/>
      <c r="C204" s="241"/>
      <c r="D204" s="241"/>
      <c r="E204" s="241"/>
      <c r="F204" s="262" t="s">
        <v>52</v>
      </c>
      <c r="G204" s="241"/>
      <c r="H204" s="363" t="s">
        <v>591</v>
      </c>
      <c r="I204" s="363"/>
      <c r="J204" s="363"/>
      <c r="K204" s="287"/>
    </row>
    <row r="205" spans="2:11" s="1" customFormat="1" ht="15" customHeight="1">
      <c r="B205" s="264"/>
      <c r="C205" s="241"/>
      <c r="D205" s="241"/>
      <c r="E205" s="241"/>
      <c r="F205" s="262" t="s">
        <v>50</v>
      </c>
      <c r="G205" s="241"/>
      <c r="H205" s="363" t="s">
        <v>592</v>
      </c>
      <c r="I205" s="363"/>
      <c r="J205" s="363"/>
      <c r="K205" s="287"/>
    </row>
    <row r="206" spans="2:11" s="1" customFormat="1" ht="15" customHeight="1">
      <c r="B206" s="264"/>
      <c r="C206" s="241"/>
      <c r="D206" s="241"/>
      <c r="E206" s="241"/>
      <c r="F206" s="262" t="s">
        <v>51</v>
      </c>
      <c r="G206" s="241"/>
      <c r="H206" s="363" t="s">
        <v>593</v>
      </c>
      <c r="I206" s="363"/>
      <c r="J206" s="363"/>
      <c r="K206" s="287"/>
    </row>
    <row r="207" spans="2:11" s="1" customFormat="1" ht="15" customHeight="1">
      <c r="B207" s="264"/>
      <c r="C207" s="241"/>
      <c r="D207" s="241"/>
      <c r="E207" s="241"/>
      <c r="F207" s="262"/>
      <c r="G207" s="241"/>
      <c r="H207" s="241"/>
      <c r="I207" s="241"/>
      <c r="J207" s="241"/>
      <c r="K207" s="287"/>
    </row>
    <row r="208" spans="2:11" s="1" customFormat="1" ht="15" customHeight="1">
      <c r="B208" s="264"/>
      <c r="C208" s="241" t="s">
        <v>534</v>
      </c>
      <c r="D208" s="241"/>
      <c r="E208" s="241"/>
      <c r="F208" s="262" t="s">
        <v>84</v>
      </c>
      <c r="G208" s="241"/>
      <c r="H208" s="363" t="s">
        <v>594</v>
      </c>
      <c r="I208" s="363"/>
      <c r="J208" s="363"/>
      <c r="K208" s="287"/>
    </row>
    <row r="209" spans="2:11" s="1" customFormat="1" ht="15" customHeight="1">
      <c r="B209" s="264"/>
      <c r="C209" s="241"/>
      <c r="D209" s="241"/>
      <c r="E209" s="241"/>
      <c r="F209" s="262" t="s">
        <v>431</v>
      </c>
      <c r="G209" s="241"/>
      <c r="H209" s="363" t="s">
        <v>432</v>
      </c>
      <c r="I209" s="363"/>
      <c r="J209" s="363"/>
      <c r="K209" s="287"/>
    </row>
    <row r="210" spans="2:11" s="1" customFormat="1" ht="15" customHeight="1">
      <c r="B210" s="264"/>
      <c r="C210" s="241"/>
      <c r="D210" s="241"/>
      <c r="E210" s="241"/>
      <c r="F210" s="262" t="s">
        <v>429</v>
      </c>
      <c r="G210" s="241"/>
      <c r="H210" s="363" t="s">
        <v>595</v>
      </c>
      <c r="I210" s="363"/>
      <c r="J210" s="363"/>
      <c r="K210" s="287"/>
    </row>
    <row r="211" spans="2:11" s="1" customFormat="1" ht="15" customHeight="1">
      <c r="B211" s="305"/>
      <c r="C211" s="241"/>
      <c r="D211" s="241"/>
      <c r="E211" s="241"/>
      <c r="F211" s="262" t="s">
        <v>95</v>
      </c>
      <c r="G211" s="300"/>
      <c r="H211" s="364" t="s">
        <v>96</v>
      </c>
      <c r="I211" s="364"/>
      <c r="J211" s="364"/>
      <c r="K211" s="306"/>
    </row>
    <row r="212" spans="2:11" s="1" customFormat="1" ht="15" customHeight="1">
      <c r="B212" s="305"/>
      <c r="C212" s="241"/>
      <c r="D212" s="241"/>
      <c r="E212" s="241"/>
      <c r="F212" s="262" t="s">
        <v>433</v>
      </c>
      <c r="G212" s="300"/>
      <c r="H212" s="364" t="s">
        <v>365</v>
      </c>
      <c r="I212" s="364"/>
      <c r="J212" s="364"/>
      <c r="K212" s="306"/>
    </row>
    <row r="213" spans="2:11" s="1" customFormat="1" ht="15" customHeight="1">
      <c r="B213" s="305"/>
      <c r="C213" s="241"/>
      <c r="D213" s="241"/>
      <c r="E213" s="241"/>
      <c r="F213" s="262"/>
      <c r="G213" s="300"/>
      <c r="H213" s="291"/>
      <c r="I213" s="291"/>
      <c r="J213" s="291"/>
      <c r="K213" s="306"/>
    </row>
    <row r="214" spans="2:11" s="1" customFormat="1" ht="15" customHeight="1">
      <c r="B214" s="305"/>
      <c r="C214" s="241" t="s">
        <v>558</v>
      </c>
      <c r="D214" s="241"/>
      <c r="E214" s="241"/>
      <c r="F214" s="262">
        <v>1</v>
      </c>
      <c r="G214" s="300"/>
      <c r="H214" s="364" t="s">
        <v>596</v>
      </c>
      <c r="I214" s="364"/>
      <c r="J214" s="364"/>
      <c r="K214" s="306"/>
    </row>
    <row r="215" spans="2:11" s="1" customFormat="1" ht="15" customHeight="1">
      <c r="B215" s="305"/>
      <c r="C215" s="241"/>
      <c r="D215" s="241"/>
      <c r="E215" s="241"/>
      <c r="F215" s="262">
        <v>2</v>
      </c>
      <c r="G215" s="300"/>
      <c r="H215" s="364" t="s">
        <v>597</v>
      </c>
      <c r="I215" s="364"/>
      <c r="J215" s="364"/>
      <c r="K215" s="306"/>
    </row>
    <row r="216" spans="2:11" s="1" customFormat="1" ht="15" customHeight="1">
      <c r="B216" s="305"/>
      <c r="C216" s="241"/>
      <c r="D216" s="241"/>
      <c r="E216" s="241"/>
      <c r="F216" s="262">
        <v>3</v>
      </c>
      <c r="G216" s="300"/>
      <c r="H216" s="364" t="s">
        <v>598</v>
      </c>
      <c r="I216" s="364"/>
      <c r="J216" s="364"/>
      <c r="K216" s="306"/>
    </row>
    <row r="217" spans="2:11" s="1" customFormat="1" ht="15" customHeight="1">
      <c r="B217" s="305"/>
      <c r="C217" s="241"/>
      <c r="D217" s="241"/>
      <c r="E217" s="241"/>
      <c r="F217" s="262">
        <v>4</v>
      </c>
      <c r="G217" s="300"/>
      <c r="H217" s="364" t="s">
        <v>599</v>
      </c>
      <c r="I217" s="364"/>
      <c r="J217" s="364"/>
      <c r="K217" s="306"/>
    </row>
    <row r="218" spans="2:11" s="1" customFormat="1" ht="12.75" customHeight="1">
      <c r="B218" s="307"/>
      <c r="C218" s="308"/>
      <c r="D218" s="308"/>
      <c r="E218" s="308"/>
      <c r="F218" s="308"/>
      <c r="G218" s="308"/>
      <c r="H218" s="308"/>
      <c r="I218" s="308"/>
      <c r="J218" s="308"/>
      <c r="K218" s="30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PS01_LJP - Levé jezové po...</vt:lpstr>
      <vt:lpstr>PS01_SJP - Střední jezové...</vt:lpstr>
      <vt:lpstr>PS01_PJP - Pravé jezové p...</vt:lpstr>
      <vt:lpstr>VON - Vedlejší a ostatní ...</vt:lpstr>
      <vt:lpstr>Pokyny pro vyplnění</vt:lpstr>
      <vt:lpstr>'PS01_LJP - Levé jezové po...'!Názvy_tisku</vt:lpstr>
      <vt:lpstr>'PS01_PJP - Pravé jezové p...'!Názvy_tisku</vt:lpstr>
      <vt:lpstr>'PS01_SJP - Střední jezové...'!Názvy_tisku</vt:lpstr>
      <vt:lpstr>'Rekapitulace stavby'!Názvy_tisku</vt:lpstr>
      <vt:lpstr>'VON - Vedlejší a ostatní ...'!Názvy_tisku</vt:lpstr>
      <vt:lpstr>'Pokyny pro vyplnění'!Oblast_tisku</vt:lpstr>
      <vt:lpstr>'PS01_LJP - Levé jezové po...'!Oblast_tisku</vt:lpstr>
      <vt:lpstr>'PS01_PJP - Pravé jezové p...'!Oblast_tisku</vt:lpstr>
      <vt:lpstr>'PS01_SJP - Střední jezové...'!Oblast_tisku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Chmelík</dc:creator>
  <cp:lastModifiedBy>Hana Pištová</cp:lastModifiedBy>
  <dcterms:created xsi:type="dcterms:W3CDTF">2022-11-01T07:02:42Z</dcterms:created>
  <dcterms:modified xsi:type="dcterms:W3CDTF">2022-11-01T07:53:01Z</dcterms:modified>
</cp:coreProperties>
</file>